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ÇAMENTO" sheetId="1" r:id="rId1"/>
  </sheets>
  <definedNames>
    <definedName name="_xlnm.Print_Area" localSheetId="0">'ORÇAMENTO'!$A$1:$N$144</definedName>
    <definedName name="Excel_BuiltIn_Print_Titles" localSheetId="0">'ORÇAMENTO'!$8:$10</definedName>
    <definedName name="_xlnm.Print_Titles" localSheetId="0">'ORÇAMENTO'!$8:$10</definedName>
  </definedNames>
  <calcPr fullCalcOnLoad="1"/>
</workbook>
</file>

<file path=xl/sharedStrings.xml><?xml version="1.0" encoding="utf-8"?>
<sst xmlns="http://schemas.openxmlformats.org/spreadsheetml/2006/main" count="328" uniqueCount="232">
  <si>
    <t>h</t>
  </si>
  <si>
    <t>1.2.1</t>
  </si>
  <si>
    <t>1.2.3</t>
  </si>
  <si>
    <t>MAT</t>
  </si>
  <si>
    <t>MÃO DE OBRA</t>
  </si>
  <si>
    <t>MATERIAL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</si>
  <si>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</si>
  <si>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</si>
  <si>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</si>
  <si>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</si>
  <si>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</si>
  <si>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</si>
  <si>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</si>
  <si>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</si>
  <si>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</si>
  <si>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</si>
  <si>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1.0</t>
  </si>
  <si>
    <t>1.1</t>
  </si>
  <si>
    <t>SER.CG</t>
  </si>
  <si>
    <t>m2</t>
  </si>
  <si>
    <t>m3</t>
  </si>
  <si>
    <t>1.2</t>
  </si>
  <si>
    <t>m</t>
  </si>
  <si>
    <t>1.3</t>
  </si>
  <si>
    <t>2.0</t>
  </si>
  <si>
    <t>ESTRUTURA CONCRETO</t>
  </si>
  <si>
    <t>2.1</t>
  </si>
  <si>
    <t>Infraestrutura</t>
  </si>
  <si>
    <t>kg</t>
  </si>
  <si>
    <t>MATERIAIS</t>
  </si>
  <si>
    <t>3.0</t>
  </si>
  <si>
    <t>4.0</t>
  </si>
  <si>
    <t>4.1</t>
  </si>
  <si>
    <t>5.0</t>
  </si>
  <si>
    <t>5.1</t>
  </si>
  <si>
    <t>EMPRE</t>
  </si>
  <si>
    <t>6.0</t>
  </si>
  <si>
    <t>6.1</t>
  </si>
  <si>
    <t>6.1.1</t>
  </si>
  <si>
    <t>7.0</t>
  </si>
  <si>
    <t>7.1</t>
  </si>
  <si>
    <t>8.0</t>
  </si>
  <si>
    <t>8.1</t>
  </si>
  <si>
    <t>LOCACAO CONVENCIONAL DE OBRA, ATRAVÉS DE GABARITO DE TABUAS CORRIDAS PONTALETADAS, SEM REAPROVEITAMENTO</t>
  </si>
  <si>
    <t>7.1.1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</si>
  <si>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</si>
  <si>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</si>
  <si>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</si>
  <si>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</si>
  <si>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</si>
  <si>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</si>
  <si>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</si>
  <si>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</si>
  <si>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TOTAL FINAL</t>
  </si>
  <si>
    <t>ENGENHEIRO RESIDENTE JUNIIOR</t>
  </si>
  <si>
    <t>8.1.1</t>
  </si>
  <si>
    <t>LANÇAMENTO / APLICAÇÃO MANUAL DE CONCRETO EM FUNDAÇÕES</t>
  </si>
  <si>
    <t>MO</t>
  </si>
  <si>
    <t xml:space="preserve">EQUIPAMENTOS </t>
  </si>
  <si>
    <t>CARGA MANUAL DE ENTULHO EM CAMINHAO BASCULANTE 6 M3</t>
  </si>
  <si>
    <t>TRANSPORTE DE ENTULHO COM CAMINHAO BASCULANTE 6 M3, RODOVIA PAVIMENTADA, DMT 0,5 A 1,0 KM</t>
  </si>
  <si>
    <t>SERVIÇOS PRELIMINARES</t>
  </si>
  <si>
    <t>Organização do Canteiro</t>
  </si>
  <si>
    <t>1.1.1</t>
  </si>
  <si>
    <t>1.2.2</t>
  </si>
  <si>
    <t>Locação da Obra</t>
  </si>
  <si>
    <t>1.3.1</t>
  </si>
  <si>
    <t>unid</t>
  </si>
  <si>
    <t xml:space="preserve">Limpeza final </t>
  </si>
  <si>
    <t>BDI SERVIÇOS</t>
  </si>
  <si>
    <t>TOTAL GERAL - SEM BDI e ADM</t>
  </si>
  <si>
    <t xml:space="preserve">BDI </t>
  </si>
  <si>
    <t xml:space="preserve">TOTAL GERALCOM BDI     </t>
  </si>
  <si>
    <t>Valor Total MO</t>
  </si>
  <si>
    <t>Valor Total MAT</t>
  </si>
  <si>
    <t>Valor Total EQ</t>
  </si>
  <si>
    <t>2.1.0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</si>
  <si>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</si>
  <si>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</si>
  <si>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</si>
  <si>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</si>
  <si>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</si>
  <si>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</si>
  <si>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</si>
  <si>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</si>
  <si>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</si>
  <si>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Administração da Obra</t>
  </si>
  <si>
    <t>Retiradas</t>
  </si>
  <si>
    <t>Estacas escavadas a trado e vigas baldrame</t>
  </si>
  <si>
    <t>Calhas de PVC para telhado</t>
  </si>
  <si>
    <t>DRENAGEM PLUVIAL</t>
  </si>
  <si>
    <t>CERCAS E PORTÃO DE TELA METÁLICA</t>
  </si>
  <si>
    <t>Cercas de tela metálica tipo alambrado</t>
  </si>
  <si>
    <t>PAVIMENTAÇÕES</t>
  </si>
  <si>
    <t>Revestimento Cerâmico</t>
  </si>
  <si>
    <t>Placas de concreto prensado</t>
  </si>
  <si>
    <t xml:space="preserve">LIMPEZA FINAL </t>
  </si>
  <si>
    <t>GRADES METÁLICAS</t>
  </si>
  <si>
    <t>Instalação de grades metálicas</t>
  </si>
  <si>
    <t>Portão de abrir em aço galvanizado e tela metálica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</si>
  <si>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</si>
  <si>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</si>
  <si>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3.1</t>
  </si>
  <si>
    <t>3.1.1</t>
  </si>
  <si>
    <t>3.1.2</t>
  </si>
  <si>
    <t>3.2</t>
  </si>
  <si>
    <t>3.2.1</t>
  </si>
  <si>
    <t>pç</t>
  </si>
  <si>
    <t>3.2.2</t>
  </si>
  <si>
    <t>3.2.3</t>
  </si>
  <si>
    <t>3.2.4</t>
  </si>
  <si>
    <t>4.1.1</t>
  </si>
  <si>
    <t>4.2</t>
  </si>
  <si>
    <t>4.2.1</t>
  </si>
  <si>
    <t>5.1.1.</t>
  </si>
  <si>
    <t>6.2</t>
  </si>
  <si>
    <t>6.2.1</t>
  </si>
  <si>
    <t>6.2.2</t>
  </si>
  <si>
    <t>3.2.5</t>
  </si>
  <si>
    <t>3.2.6</t>
  </si>
  <si>
    <t>TUBO PVC SERIE NORMAL, DN 100 MM, PARA ESGOTO PREDIAL</t>
  </si>
  <si>
    <t>MÃO DE OBRA PARA INSTALAÇÃO CALHAS DE PISO DE PVC</t>
  </si>
  <si>
    <t>Calhas de piso de PVC normal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</si>
  <si>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</si>
  <si>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</si>
  <si>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 xml:space="preserve">ARMAÇÃO DE LAJE DE UMA ESTRUTURA CONVENCIONAL DE CONCRETO ARMADO EM UMA EDIFICAÇÃO TÉRREA OU SOBRADO UTILIZANDO AÇO CA-60 DE 5.0 MM - MONTAGEM </t>
  </si>
  <si>
    <t>Recolocação de pavimentação em paver</t>
  </si>
  <si>
    <t>REMOÇÃO MANUAL DAS PAVIMENTAÇÕES EM BLOCO DE CONCRETO INTERTRAVADO (PAVER) - PARTE A RETIRAR DO LOCAL E PARTE A SER RECOLOCADO</t>
  </si>
  <si>
    <t>4.3</t>
  </si>
  <si>
    <t>4.3.1</t>
  </si>
  <si>
    <t>Instalação da cerca metálica e do portão</t>
  </si>
  <si>
    <t>INSTALAÇÃO DA CERCA METÁLICA E DO PORTÃO</t>
  </si>
  <si>
    <t>ISSQN (CUNHA PORÃ)</t>
  </si>
  <si>
    <t>1.2.4</t>
  </si>
  <si>
    <t>3.2.7</t>
  </si>
  <si>
    <t>3.2.8</t>
  </si>
  <si>
    <t>Revestimento em argamassa</t>
  </si>
  <si>
    <t>7.1.2</t>
  </si>
  <si>
    <t>7.1.3</t>
  </si>
  <si>
    <t>7.2</t>
  </si>
  <si>
    <t>7.2.1</t>
  </si>
  <si>
    <t>7.2.2</t>
  </si>
  <si>
    <t>7.3</t>
  </si>
  <si>
    <t>7.3.1</t>
  </si>
  <si>
    <t>7.4</t>
  </si>
  <si>
    <t>7.4.1</t>
  </si>
  <si>
    <t>9.0</t>
  </si>
  <si>
    <t>9.1</t>
  </si>
  <si>
    <t>9.1.1</t>
  </si>
  <si>
    <t>EMBOÇO OU MASSA ÚNICA EM ARGAMASSA TRAÇO 1:2:8, PREPARO MANUAL, APLICADA MANUALMENTE EM PANOS CEGOS DE FACHADA (SEM PRESENÇA DE VÃOS), ESPESSURA DE 25 MM.</t>
  </si>
  <si>
    <t>DEMOLICAO DE REVESTIMENTO DE ARGAMASSA DE CAL E AREIA</t>
  </si>
  <si>
    <t>IMPERMEABILIZAÇÃO COM ARGAMASSA POLIMÉRICA A+B, COM 3 DEMÃOS CRUZADAS</t>
  </si>
  <si>
    <t>7.1.4</t>
  </si>
  <si>
    <t>CHAPISCO APLICADO EM ALVENARIA (SEM PRESENÇA DE VÃOS) E ESTRUTURAS DE CONCRETO DE FACHADA, COM COLHER DE PEDREIRO. ARGAMASSA TRAÇO 1:3 COM PREPARO EM BETONEIRA 400L</t>
  </si>
  <si>
    <t>Contrapiso Armado (Garagem e Acesso Principal)</t>
  </si>
  <si>
    <t>4.2.2</t>
  </si>
  <si>
    <t>unid.</t>
  </si>
  <si>
    <t>5.1.2</t>
  </si>
  <si>
    <t>5.1.3</t>
  </si>
  <si>
    <t>3.2.9</t>
  </si>
  <si>
    <t>LUVA SIMPLES, PVC, SOLDAVEL, DN 100 MM, SERIE NORMAL, PARA ESGOTO PREDIAL</t>
  </si>
  <si>
    <t>ESCAVACAO MANUAL DE VALAS EM TERRA COMPACTA, PROF. 2M&lt;H&lt;3M</t>
  </si>
  <si>
    <t>ENSAIO DE RESISTÊNCIA À COMPRESSÃO SIMPLES - CONCRETO</t>
  </si>
  <si>
    <t>MONTAGEM E DESMONTAGEM DE FORMA DE VIGA, ESCORAMENTO COM PONTALETE DE MADEIRA, PE-DIREITO SIMPLES, EM MADEIRA SERRADA, 2 UTILIZAÇÕES</t>
  </si>
  <si>
    <t>APLICAÇÃO MANUAL DE PINTURA COM TINTA LÁTEX ACRÍLICA EM PAREDES, DUAS DEMÃOS</t>
  </si>
  <si>
    <t>LIMPEZA DE SUPERFICIES COM JATO DE ALTA PRESSAO DE AR E AGUA</t>
  </si>
  <si>
    <t>3.1.3</t>
  </si>
  <si>
    <t>SEGURO + GARANTIA</t>
  </si>
  <si>
    <t>REATERRO DE VALAS COM COMPACTAÇÃO MANUAL</t>
  </si>
  <si>
    <t>2.1.10</t>
  </si>
  <si>
    <t>LOCACAO DE ANDAIME METALICO TUBULAR TIPO TORRE</t>
  </si>
  <si>
    <t>caixa</t>
  </si>
  <si>
    <t>1.2.5</t>
  </si>
  <si>
    <t>REMOÇÃO PINTURA PAREDES INTERNAS SALA CONFIGURAÇÃO URNAS</t>
  </si>
  <si>
    <t>PINTURA</t>
  </si>
  <si>
    <t>Pintura sobre reboco novo e paredes internas Sala Configuração Urnas</t>
  </si>
  <si>
    <t>8.1.2</t>
  </si>
  <si>
    <t>8.1.3</t>
  </si>
  <si>
    <t>10.0</t>
  </si>
  <si>
    <t>10.1</t>
  </si>
  <si>
    <t>10.1.1</t>
  </si>
  <si>
    <t>ADMINISTRAÇÃO DA OBRA</t>
  </si>
  <si>
    <t>SELADOR PARA PAREDES INTERNAS E EXTERNAS</t>
  </si>
  <si>
    <t>6.1.2</t>
  </si>
  <si>
    <t>IMPERMEABILIZAÇÃO COM TINTA IMPERMEABILIZANTE ELÁSTICA, DE BASE ACRÍLICA</t>
  </si>
  <si>
    <t>APLICAÇÃO E LIXAMENTO DE MASSA LÁTEX EM PAREDES, DUAS DEMÃOS</t>
  </si>
  <si>
    <t>REVESTIMENTO E IMPERMEABILIZAÇÃO DE PAREDES</t>
  </si>
  <si>
    <t>Impermeabilizações</t>
  </si>
  <si>
    <t>semana</t>
  </si>
  <si>
    <t>Legenda:</t>
  </si>
  <si>
    <t>EMPRE. = VALOR DO MATERIAL INCLUÍDO VALOR DE MÃO DE OBRA.</t>
  </si>
  <si>
    <t>SER.CG = VALOR DO SERVIÇO É COMPOSTO POR VALOR DE MATERIAL E MÃO DE OBRA EM SEPARADO</t>
  </si>
  <si>
    <t>PRAZOS DE GARANTIA:</t>
  </si>
  <si>
    <t>Prazo para garantia de mão de obra e serviços: ________________</t>
  </si>
  <si>
    <t>Prazo para garantia de mão de obra e serviços subcontratados e sujeitos à garantia própria: ________________</t>
  </si>
  <si>
    <t>Prazo para garantia de equipamentos e demais materiais: ________________, exceto àqueles cuja garantia emitida pelo fabricante seja diversa desse período.</t>
  </si>
  <si>
    <t>Validade da proposta: 60 (sessenta) dias, a contar da abertura do envelope "Documentação".</t>
  </si>
  <si>
    <t>Assinatura do responsável</t>
  </si>
  <si>
    <t>OBSERVAÇÃO</t>
  </si>
  <si>
    <t xml:space="preserve"> - DEVERÁ SER CONSULTADA, PARA CONHECIMENTO DOS PRODUTOS E QUANTITATIVOS DE CADA ITEM, TODA A DOCUMENTAÇÃO ANEXADA À TOMADA DE PREÇOS.</t>
  </si>
  <si>
    <t>Prazo para garantia dos serviços: _________________________</t>
  </si>
  <si>
    <t>Florianópolis, _________, de ___________________ de 2016.</t>
  </si>
  <si>
    <t>EMPRESA (razão social): ________________________________________</t>
  </si>
  <si>
    <t>ENDEREÇO: _________________________________________________</t>
  </si>
  <si>
    <t>CNPJ: _______________________________________</t>
  </si>
  <si>
    <t xml:space="preserve">E-mail: ___________________________________ </t>
  </si>
  <si>
    <t>Telefone/fax: __________________________________</t>
  </si>
  <si>
    <t>TOMADA DE PREÇOS n. ...../2016 - Adequação Cartório Eleitoral de Cunha Porã</t>
  </si>
  <si>
    <t>PLACA DE OBRA, CHAPA EM AÇO GALVANIZADO 1,00 x 2,00 m</t>
  </si>
  <si>
    <t>ESTACA A TRADO (BROCA) DIAMETRO 15 CM, EM CONCRETO MOLDADO IN LOCO, 25 MPA, SEM ARMAÇÃO</t>
  </si>
  <si>
    <t>ARMAÇÃO DE FUNDAÇÕES E ESTRUTURAS DE CONCRETO ARMADO, EXCETO VIGAS, PILARES E LAJES (EDIFICAÇÃO TÉRREA OU SOBRADO), UTILIZANDO AÇO CA-60 DE 5 MM, MONTAGEM</t>
  </si>
  <si>
    <t>ARMAÇÃO DE FUNDAÇÕES E ESTRUTURAS DE CONCRETO ARMADO, EXCETO VIGAS, PILARES E LAJES (EDIFICAÇÃO TÉRREA OU SOBRADO), UTILIZANDO AÇO CA-50 DE 6,3 MM, MONTAGEM</t>
  </si>
  <si>
    <t>ARMAÇÃO DE FUNDAÇÕES E ESTRUTURAS DE CONCRETO ARMADO, EXCETO VIGAS, PILARES E LAJES (EDIFICAÇÃO TÉRREA OU SOBRADO), UTILIZANDO AÇO CA-50 DE 8 MM, MONTAGEM</t>
  </si>
  <si>
    <t>CONCRETO FCK = 25 MPA, VIRADO EM BETONEIRA, SEM LANÇAMENTO</t>
  </si>
  <si>
    <t>BASE DE APOIO DE CONCRETO USINADO CONVENCIONAL, ESPESSURA 10 CM</t>
  </si>
  <si>
    <t>CALHA PVC PARA PISO 130 MM, COMP. 2,5 M</t>
  </si>
  <si>
    <t>BOCAL PARA CALHA DE PISO NORMAL DN 130 X 100 COM SAÍDA LATERAL</t>
  </si>
  <si>
    <t>CABECEIRA P/CALHA 130 X 100MM NORMAL SAIDA OPC.</t>
  </si>
  <si>
    <t>GRELHA PISO CZ.130/0,50 M PARA PEDESTRES</t>
  </si>
  <si>
    <t>CERCA EM TELA DE AÇO SOLDADO TRAMA 15 x 5 CM, Ø DO FIO 3 MM, FIXADA EM TUBO DE AÇO GALVANIZADO Ø2" , BASE EM VIGA BALDRAME 10X15CM EM CONCRETO ARMADO DE 15 MPA E TRADO A CADA DESCIDA DO TUBO</t>
  </si>
  <si>
    <t>PORTÃO DE ABRIR EM TELA MALHA 5 X 15 CM, COM MONTANTE 2 1/2" E TUBO 2" AÇO GALVANIZADO, INCLUSO DOBRADIÇAS, TRINCOS E CADEADOS</t>
  </si>
  <si>
    <t>CADEADOS PARA PORTÃO, CORPO EM LATÃO E HASTE EM AÇO, 45 MM.</t>
  </si>
  <si>
    <t>GRADES METÁLICAS COM QUADROS EM PERFIS TUBULARES, DIMENSÕES 50 X 20 MM, ESPESSURA  1,50 MM, E BARRAS CHATAS SOLDADAS AO QUADRO, CONFORME PROJETO, COM ACABAMENTO EM FUNDO ANTICORROSIVO E PINTURA ESMALTE SINTÉTICO BRILHANTE, APLICADA COM PISTOLA</t>
  </si>
  <si>
    <t>CADEADO PARA GRADE, CORPO EM LATÃO E HASTE EM AÇO, 45 MM.</t>
  </si>
  <si>
    <t>CADEADO PARA GRADE, CORPO EM LATÃO E HASTE LONGA EM AÇO, 35-75 MM.</t>
  </si>
  <si>
    <t>LASTRO DE BRITA, ESPESSURA 5 CM, COMPACTADO</t>
  </si>
  <si>
    <t>CONTRAPISO EM CONCRETO 20 MPa, ESPESSURA 7 CM, COM ACABAMENTO DA SUPERFÍCIE</t>
  </si>
  <si>
    <t>ADITIVO IMPERMEABILIZANTE PARA SER ADICIONADO À MASSA DO CONTRAPISO (CONSUMO = 8 KG/M3)</t>
  </si>
  <si>
    <t>REVESTIMENTO CERÂMICO PARA PISO COM PLACAS TIPO GRÊS DE DIMENSÕES 45 X 45 CM APLICADA EM AMBIENTES DE ÁREA MAIOR QUE 10 M2, INCLUSO REJUNTAMENTO</t>
  </si>
  <si>
    <t>RODAPÉ CERÂMICO DE 7 CM DE ALTURA COM PLACAS TIPO GRÊS DE DIMENSÕES 45 X 45 CM</t>
  </si>
  <si>
    <t>REVESTIMENTO EM PLACA DE CONCRETO PRENSADO PARA CALÇADAS - MODELOS CONVENCIONAL E PODOTÁTIL, DIMENSÕES 40 X 40 X 2,5 CM, ASSENTADA COM ARGAMASSA COLANTE TIPO ACII, REJUNTADO</t>
  </si>
  <si>
    <t>REPARO DE PASSEIO EM PISO INTERTRAVADO COM BLOCO RETANGULAR DE CONCRETO, COR NATURAL, 20 X 10 CM, ESPESSURA 6 CM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</si>
</sst>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0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43" fontId="18" fillId="0" borderId="0" xfId="64" applyFont="1" applyAlignment="1">
      <alignment/>
    </xf>
    <xf numFmtId="43" fontId="18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4" fontId="18" fillId="0" borderId="10" xfId="47" applyFont="1" applyFill="1" applyBorder="1" applyAlignment="1" applyProtection="1">
      <alignment horizontal="center"/>
      <protection/>
    </xf>
    <xf numFmtId="164" fontId="18" fillId="0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/>
    </xf>
    <xf numFmtId="0" fontId="18" fillId="0" borderId="14" xfId="0" applyFont="1" applyBorder="1" applyAlignment="1">
      <alignment horizontal="right"/>
    </xf>
    <xf numFmtId="164" fontId="18" fillId="0" borderId="14" xfId="0" applyNumberFormat="1" applyFont="1" applyFill="1" applyBorder="1" applyAlignment="1">
      <alignment horizontal="center"/>
    </xf>
    <xf numFmtId="164" fontId="18" fillId="0" borderId="10" xfId="47" applyFont="1" applyFill="1" applyBorder="1" applyAlignment="1" applyProtection="1">
      <alignment horizontal="right"/>
      <protection/>
    </xf>
    <xf numFmtId="0" fontId="18" fillId="0" borderId="15" xfId="0" applyFont="1" applyBorder="1" applyAlignment="1">
      <alignment horizontal="left"/>
    </xf>
    <xf numFmtId="0" fontId="18" fillId="24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164" fontId="20" fillId="8" borderId="10" xfId="47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2" fontId="20" fillId="4" borderId="10" xfId="0" applyNumberFormat="1" applyFont="1" applyFill="1" applyBorder="1" applyAlignment="1">
      <alignment horizontal="left"/>
    </xf>
    <xf numFmtId="2" fontId="20" fillId="4" borderId="10" xfId="0" applyNumberFormat="1" applyFont="1" applyFill="1" applyBorder="1" applyAlignment="1">
      <alignment horizontal="right"/>
    </xf>
    <xf numFmtId="2" fontId="20" fillId="4" borderId="10" xfId="0" applyNumberFormat="1" applyFont="1" applyFill="1" applyBorder="1" applyAlignment="1">
      <alignment/>
    </xf>
    <xf numFmtId="164" fontId="20" fillId="4" borderId="10" xfId="47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164" fontId="20" fillId="25" borderId="10" xfId="0" applyNumberFormat="1" applyFont="1" applyFill="1" applyBorder="1" applyAlignment="1">
      <alignment horizontal="center"/>
    </xf>
    <xf numFmtId="164" fontId="20" fillId="26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/>
    </xf>
    <xf numFmtId="164" fontId="18" fillId="24" borderId="10" xfId="47" applyFont="1" applyFill="1" applyBorder="1" applyAlignment="1" applyProtection="1">
      <alignment horizontal="center"/>
      <protection/>
    </xf>
    <xf numFmtId="0" fontId="18" fillId="24" borderId="10" xfId="0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164" fontId="20" fillId="25" borderId="10" xfId="0" applyNumberFormat="1" applyFont="1" applyFill="1" applyBorder="1" applyAlignment="1">
      <alignment horizontal="left"/>
    </xf>
    <xf numFmtId="164" fontId="20" fillId="26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164" fontId="25" fillId="27" borderId="10" xfId="0" applyNumberFormat="1" applyFont="1" applyFill="1" applyBorder="1" applyAlignment="1">
      <alignment horizontal="center" wrapText="1"/>
    </xf>
    <xf numFmtId="164" fontId="25" fillId="27" borderId="10" xfId="0" applyNumberFormat="1" applyFont="1" applyFill="1" applyBorder="1" applyAlignment="1">
      <alignment/>
    </xf>
    <xf numFmtId="10" fontId="25" fillId="22" borderId="17" xfId="0" applyNumberFormat="1" applyFont="1" applyFill="1" applyBorder="1" applyAlignment="1">
      <alignment horizontal="center"/>
    </xf>
    <xf numFmtId="43" fontId="18" fillId="24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10" fontId="18" fillId="0" borderId="18" xfId="47" applyNumberFormat="1" applyFont="1" applyFill="1" applyBorder="1" applyAlignment="1" applyProtection="1">
      <alignment horizontal="center"/>
      <protection/>
    </xf>
    <xf numFmtId="10" fontId="18" fillId="0" borderId="19" xfId="47" applyNumberFormat="1" applyFont="1" applyFill="1" applyBorder="1" applyAlignment="1" applyProtection="1">
      <alignment horizontal="center"/>
      <protection/>
    </xf>
    <xf numFmtId="10" fontId="20" fillId="0" borderId="20" xfId="47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164" fontId="18" fillId="0" borderId="21" xfId="0" applyNumberFormat="1" applyFont="1" applyBorder="1" applyAlignment="1">
      <alignment/>
    </xf>
    <xf numFmtId="43" fontId="18" fillId="0" borderId="0" xfId="0" applyNumberFormat="1" applyFont="1" applyAlignment="1">
      <alignment wrapText="1"/>
    </xf>
    <xf numFmtId="164" fontId="18" fillId="0" borderId="14" xfId="47" applyFont="1" applyFill="1" applyBorder="1" applyAlignment="1" applyProtection="1">
      <alignment horizontal="center"/>
      <protection/>
    </xf>
    <xf numFmtId="164" fontId="18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164" fontId="18" fillId="0" borderId="21" xfId="47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43" fontId="18" fillId="24" borderId="0" xfId="0" applyNumberFormat="1" applyFont="1" applyFill="1" applyBorder="1" applyAlignment="1">
      <alignment horizontal="center"/>
    </xf>
    <xf numFmtId="164" fontId="18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10" fontId="20" fillId="24" borderId="19" xfId="47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8" fillId="0" borderId="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right"/>
    </xf>
    <xf numFmtId="2" fontId="18" fillId="24" borderId="10" xfId="0" applyNumberFormat="1" applyFont="1" applyFill="1" applyBorder="1" applyAlignment="1">
      <alignment horizontal="right"/>
    </xf>
    <xf numFmtId="43" fontId="20" fillId="2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8" fillId="28" borderId="1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center"/>
    </xf>
    <xf numFmtId="2" fontId="20" fillId="6" borderId="10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164" fontId="20" fillId="8" borderId="10" xfId="47" applyFont="1" applyFill="1" applyBorder="1" applyAlignment="1" applyProtection="1">
      <alignment horizontal="center"/>
      <protection/>
    </xf>
    <xf numFmtId="0" fontId="18" fillId="28" borderId="10" xfId="0" applyFont="1" applyFill="1" applyBorder="1" applyAlignment="1">
      <alignment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wrapText="1"/>
    </xf>
    <xf numFmtId="2" fontId="20" fillId="4" borderId="10" xfId="0" applyNumberFormat="1" applyFont="1" applyFill="1" applyBorder="1" applyAlignment="1">
      <alignment wrapText="1"/>
    </xf>
    <xf numFmtId="164" fontId="20" fillId="4" borderId="10" xfId="47" applyFont="1" applyFill="1" applyBorder="1" applyAlignment="1" applyProtection="1">
      <alignment wrapText="1"/>
      <protection/>
    </xf>
    <xf numFmtId="164" fontId="20" fillId="4" borderId="10" xfId="0" applyNumberFormat="1" applyFont="1" applyFill="1" applyBorder="1" applyAlignment="1">
      <alignment wrapText="1"/>
    </xf>
    <xf numFmtId="0" fontId="20" fillId="8" borderId="10" xfId="0" applyFont="1" applyFill="1" applyBorder="1" applyAlignment="1">
      <alignment horizontal="center" wrapText="1"/>
    </xf>
    <xf numFmtId="0" fontId="20" fillId="16" borderId="10" xfId="0" applyFont="1" applyFill="1" applyBorder="1" applyAlignment="1">
      <alignment horizontal="center"/>
    </xf>
    <xf numFmtId="164" fontId="20" fillId="16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20" fillId="4" borderId="10" xfId="47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4" fontId="25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/>
    </xf>
    <xf numFmtId="4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2" fontId="20" fillId="0" borderId="0" xfId="0" applyNumberFormat="1" applyFont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wrapText="1"/>
    </xf>
    <xf numFmtId="2" fontId="20" fillId="4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17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2" fontId="20" fillId="4" borderId="10" xfId="0" applyNumberFormat="1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20" fillId="25" borderId="10" xfId="0" applyFont="1" applyFill="1" applyBorder="1" applyAlignment="1">
      <alignment horizontal="left"/>
    </xf>
    <xf numFmtId="0" fontId="20" fillId="16" borderId="10" xfId="0" applyFont="1" applyFill="1" applyBorder="1" applyAlignment="1">
      <alignment horizontal="left" wrapText="1"/>
    </xf>
    <xf numFmtId="164" fontId="20" fillId="8" borderId="10" xfId="47" applyFont="1" applyFill="1" applyBorder="1" applyAlignment="1" applyProtection="1">
      <alignment horizontal="left"/>
      <protection/>
    </xf>
    <xf numFmtId="0" fontId="20" fillId="26" borderId="10" xfId="0" applyFont="1" applyFill="1" applyBorder="1" applyAlignment="1">
      <alignment horizontal="left"/>
    </xf>
    <xf numFmtId="2" fontId="20" fillId="6" borderId="10" xfId="0" applyNumberFormat="1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1</xdr:col>
      <xdr:colOff>914400</xdr:colOff>
      <xdr:row>7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7217" t="22680" r="76194" b="32713"/>
        <a:stretch>
          <a:fillRect/>
        </a:stretch>
      </xdr:blipFill>
      <xdr:spPr>
        <a:xfrm>
          <a:off x="723900" y="1428750"/>
          <a:ext cx="8858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923925</xdr:colOff>
      <xdr:row>7</xdr:row>
      <xdr:rowOff>0</xdr:rowOff>
    </xdr:from>
    <xdr:to>
      <xdr:col>1</xdr:col>
      <xdr:colOff>3724275</xdr:colOff>
      <xdr:row>7</xdr:row>
      <xdr:rowOff>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1428750"/>
          <a:ext cx="28003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4"/>
  <sheetViews>
    <sheetView tabSelected="1" view="pageBreakPreview" zoomScaleNormal="85" zoomScaleSheetLayoutView="100" workbookViewId="0" topLeftCell="A1">
      <pane ySplit="10" topLeftCell="A11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0.421875" style="1" bestFit="1" customWidth="1"/>
    <col min="2" max="2" width="86.8515625" style="1" customWidth="1"/>
    <col min="3" max="3" width="7.28125" style="2" customWidth="1"/>
    <col min="4" max="4" width="6.140625" style="2" customWidth="1"/>
    <col min="5" max="5" width="7.57421875" style="3" customWidth="1"/>
    <col min="6" max="6" width="12.28125" style="3" bestFit="1" customWidth="1"/>
    <col min="7" max="7" width="13.8515625" style="3" customWidth="1"/>
    <col min="8" max="8" width="0" style="3" hidden="1" customWidth="1"/>
    <col min="9" max="9" width="13.421875" style="3" customWidth="1"/>
    <col min="10" max="12" width="12.28125" style="4" customWidth="1"/>
    <col min="13" max="13" width="12.00390625" style="4" customWidth="1"/>
    <col min="14" max="14" width="14.28125" style="3" customWidth="1"/>
    <col min="15" max="15" width="22.28125" style="2" customWidth="1"/>
    <col min="16" max="16" width="16.140625" style="73" customWidth="1"/>
    <col min="17" max="17" width="27.28125" style="0" customWidth="1"/>
  </cols>
  <sheetData>
    <row r="1" spans="1:14" ht="18">
      <c r="A1" s="157" t="s">
        <v>207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8" ht="15.75">
      <c r="A2" s="145"/>
      <c r="B2" s="146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/>
      <c r="O2" s="4"/>
      <c r="P2" s="4"/>
      <c r="Q2" s="3"/>
      <c r="R2" s="144"/>
    </row>
    <row r="3" spans="1:18" ht="15.75" customHeight="1">
      <c r="A3" s="156" t="s">
        <v>202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/>
      <c r="M3"/>
      <c r="N3" s="4"/>
      <c r="O3" s="4"/>
      <c r="P3" s="4"/>
      <c r="Q3" s="3"/>
      <c r="R3" s="144"/>
    </row>
    <row r="4" spans="1:29" ht="15.75">
      <c r="A4" s="147" t="s">
        <v>203</v>
      </c>
      <c r="B4" s="148"/>
      <c r="C4" s="149"/>
      <c r="D4" s="147"/>
      <c r="E4" s="149"/>
      <c r="F4" s="147"/>
      <c r="G4" s="147"/>
      <c r="H4" s="147"/>
      <c r="I4" s="147"/>
      <c r="J4" s="147"/>
      <c r="K4" s="147"/>
      <c r="L4" s="72"/>
      <c r="M4" s="72"/>
      <c r="N4" s="4"/>
      <c r="O4" s="4"/>
      <c r="P4" s="4"/>
      <c r="Q4" s="3"/>
      <c r="R4" s="15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</row>
    <row r="5" spans="1:29" ht="15.75">
      <c r="A5" s="156" t="s">
        <v>204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72"/>
      <c r="M5" s="72"/>
      <c r="N5" s="4"/>
      <c r="O5" s="4"/>
      <c r="P5" s="4"/>
      <c r="Q5" s="3"/>
      <c r="R5" s="15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</row>
    <row r="6" spans="1:29" ht="15.75">
      <c r="A6" s="156" t="s">
        <v>205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72"/>
      <c r="M6" s="72"/>
      <c r="N6" s="4"/>
      <c r="O6" s="4"/>
      <c r="P6" s="4"/>
      <c r="Q6" s="3"/>
      <c r="R6" s="15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</row>
    <row r="7" spans="1:29" ht="15.75">
      <c r="A7" s="147" t="s">
        <v>206</v>
      </c>
      <c r="B7" s="148"/>
      <c r="C7" s="149"/>
      <c r="D7" s="147"/>
      <c r="E7" s="147"/>
      <c r="F7" s="147"/>
      <c r="G7" s="147"/>
      <c r="H7" s="147"/>
      <c r="I7" s="147"/>
      <c r="J7" s="147"/>
      <c r="K7" s="147"/>
      <c r="L7" s="72"/>
      <c r="M7" s="72"/>
      <c r="N7" s="4"/>
      <c r="O7" s="4"/>
      <c r="P7" s="4"/>
      <c r="Q7" s="3"/>
      <c r="R7" s="15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1:29" ht="15">
      <c r="A8" s="151"/>
      <c r="B8" s="152"/>
      <c r="C8" s="153"/>
      <c r="D8" s="151"/>
      <c r="E8" s="151"/>
      <c r="F8" s="151"/>
      <c r="G8" s="151"/>
      <c r="H8" s="151"/>
      <c r="I8" s="151"/>
      <c r="J8" s="151"/>
      <c r="K8" s="151"/>
      <c r="L8" s="72"/>
      <c r="M8" s="72"/>
      <c r="N8" s="4"/>
      <c r="O8" s="4"/>
      <c r="P8" s="4"/>
      <c r="Q8" s="3"/>
      <c r="R8" s="15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1:17" ht="12.75">
      <c r="A9" s="181" t="s">
        <v>7</v>
      </c>
      <c r="B9" s="181" t="s">
        <v>8</v>
      </c>
      <c r="C9" s="181" t="s">
        <v>9</v>
      </c>
      <c r="D9" s="181" t="s">
        <v>10</v>
      </c>
      <c r="E9" s="181" t="s">
        <v>11</v>
      </c>
      <c r="F9" s="180" t="s">
        <v>4</v>
      </c>
      <c r="G9" s="180"/>
      <c r="H9" s="105" t="s">
        <v>5</v>
      </c>
      <c r="I9" s="180" t="s">
        <v>29</v>
      </c>
      <c r="J9" s="180"/>
      <c r="K9" s="180" t="s">
        <v>58</v>
      </c>
      <c r="L9" s="180"/>
      <c r="M9" s="180" t="s">
        <v>6</v>
      </c>
      <c r="N9" s="180"/>
      <c r="O9" s="5"/>
      <c r="P9" s="5"/>
      <c r="Q9" s="5"/>
    </row>
    <row r="10" spans="1:17" ht="12.75" customHeight="1">
      <c r="A10" s="181"/>
      <c r="B10" s="181"/>
      <c r="C10" s="181"/>
      <c r="D10" s="181"/>
      <c r="E10" s="181"/>
      <c r="F10" s="104" t="s">
        <v>12</v>
      </c>
      <c r="G10" s="104" t="s">
        <v>13</v>
      </c>
      <c r="H10" s="104" t="s">
        <v>12</v>
      </c>
      <c r="I10" s="104" t="s">
        <v>12</v>
      </c>
      <c r="J10" s="104" t="s">
        <v>13</v>
      </c>
      <c r="K10" s="104" t="s">
        <v>12</v>
      </c>
      <c r="L10" s="104" t="s">
        <v>13</v>
      </c>
      <c r="M10" s="104" t="s">
        <v>14</v>
      </c>
      <c r="N10" s="104" t="s">
        <v>15</v>
      </c>
      <c r="O10" s="5"/>
      <c r="P10" s="5"/>
      <c r="Q10" s="5"/>
    </row>
    <row r="11" spans="1:17" s="62" customFormat="1" ht="12.75">
      <c r="A11" s="106" t="s">
        <v>16</v>
      </c>
      <c r="B11" s="176" t="s">
        <v>61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63">
        <f>ROUND(N12+N14+N20,2)</f>
        <v>0</v>
      </c>
      <c r="O11" s="61"/>
      <c r="P11" s="61"/>
      <c r="Q11" s="61"/>
    </row>
    <row r="12" spans="1:17" s="62" customFormat="1" ht="12.75">
      <c r="A12" s="107" t="s">
        <v>17</v>
      </c>
      <c r="B12" s="179" t="s">
        <v>62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64">
        <f>N13</f>
        <v>0</v>
      </c>
      <c r="O12" s="61"/>
      <c r="P12" s="61"/>
      <c r="Q12" s="61"/>
    </row>
    <row r="13" spans="1:17" s="62" customFormat="1" ht="12.75">
      <c r="A13" s="21" t="s">
        <v>63</v>
      </c>
      <c r="B13" s="29" t="s">
        <v>208</v>
      </c>
      <c r="C13" s="21" t="s">
        <v>18</v>
      </c>
      <c r="D13" s="21" t="s">
        <v>123</v>
      </c>
      <c r="E13" s="20">
        <v>2</v>
      </c>
      <c r="F13" s="23"/>
      <c r="G13" s="23">
        <f>ROUND(F13*E13,2)</f>
        <v>0</v>
      </c>
      <c r="H13" s="23"/>
      <c r="I13" s="23"/>
      <c r="J13" s="23">
        <f>ROUND(I13*E13,2)</f>
        <v>0</v>
      </c>
      <c r="K13" s="23"/>
      <c r="L13" s="23"/>
      <c r="M13" s="23">
        <f>ROUND(F13+I13,2)</f>
        <v>0</v>
      </c>
      <c r="N13" s="24">
        <f>ROUND(M13*E13,2)</f>
        <v>0</v>
      </c>
      <c r="O13" s="71"/>
      <c r="P13" s="61"/>
      <c r="Q13" s="61"/>
    </row>
    <row r="14" spans="1:17" ht="12.75">
      <c r="A14" s="107" t="s">
        <v>21</v>
      </c>
      <c r="B14" s="179" t="s">
        <v>87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08">
        <f>ROUND(N15+N16+N17+N18+N19,2)</f>
        <v>0</v>
      </c>
      <c r="O14" s="71"/>
      <c r="P14" s="5"/>
      <c r="Q14" s="5"/>
    </row>
    <row r="15" spans="1:17" ht="22.5">
      <c r="A15" s="21" t="s">
        <v>1</v>
      </c>
      <c r="B15" s="91" t="s">
        <v>127</v>
      </c>
      <c r="C15" s="21" t="s">
        <v>18</v>
      </c>
      <c r="D15" s="21" t="s">
        <v>123</v>
      </c>
      <c r="E15" s="20">
        <v>50.09</v>
      </c>
      <c r="F15" s="23"/>
      <c r="G15" s="23">
        <f>ROUND(E15*F15,2)</f>
        <v>0</v>
      </c>
      <c r="H15" s="23">
        <v>194.75</v>
      </c>
      <c r="I15" s="23"/>
      <c r="J15" s="23"/>
      <c r="K15" s="23"/>
      <c r="L15" s="23"/>
      <c r="M15" s="23">
        <f>ROUND(I15+F15,2)</f>
        <v>0</v>
      </c>
      <c r="N15" s="24">
        <f>ROUND(J15+G15,2)</f>
        <v>0</v>
      </c>
      <c r="O15" s="71"/>
      <c r="P15" s="5"/>
      <c r="Q15" s="19"/>
    </row>
    <row r="16" spans="1:17" ht="12.75">
      <c r="A16" s="21" t="s">
        <v>64</v>
      </c>
      <c r="B16" s="29" t="s">
        <v>59</v>
      </c>
      <c r="C16" s="21" t="s">
        <v>18</v>
      </c>
      <c r="D16" s="21" t="s">
        <v>124</v>
      </c>
      <c r="E16" s="53">
        <v>0.52</v>
      </c>
      <c r="F16" s="23"/>
      <c r="G16" s="23">
        <f>ROUND(F16*E16,2)</f>
        <v>0</v>
      </c>
      <c r="H16" s="23"/>
      <c r="I16" s="23"/>
      <c r="J16" s="23">
        <f>ROUND(I16*E16,2)</f>
        <v>0</v>
      </c>
      <c r="K16" s="54"/>
      <c r="L16" s="54">
        <f>ROUND(K16*E16,2)</f>
        <v>0</v>
      </c>
      <c r="M16" s="23">
        <f>ROUND(F16+I16+K16,2)</f>
        <v>0</v>
      </c>
      <c r="N16" s="24">
        <f>ROUND(L16+J16+G16,2)</f>
        <v>0</v>
      </c>
      <c r="O16" s="71"/>
      <c r="P16" s="5"/>
      <c r="Q16" s="19"/>
    </row>
    <row r="17" spans="1:17" ht="12.75">
      <c r="A17" s="21" t="s">
        <v>2</v>
      </c>
      <c r="B17" s="55" t="s">
        <v>60</v>
      </c>
      <c r="C17" s="21" t="s">
        <v>18</v>
      </c>
      <c r="D17" s="21" t="s">
        <v>124</v>
      </c>
      <c r="E17" s="53">
        <v>0.52</v>
      </c>
      <c r="F17" s="23"/>
      <c r="G17" s="23">
        <f>ROUND(F17*E17,2)</f>
        <v>0</v>
      </c>
      <c r="H17" s="23"/>
      <c r="I17" s="23"/>
      <c r="J17" s="23">
        <f>ROUND(I17*E17,2)</f>
        <v>0</v>
      </c>
      <c r="K17" s="54"/>
      <c r="L17" s="54">
        <f>ROUND(K17*E17,2)</f>
        <v>0</v>
      </c>
      <c r="M17" s="23">
        <f>ROUND(F17+I17+K17,2)</f>
        <v>0</v>
      </c>
      <c r="N17" s="24">
        <f>ROUND(L17+J17+G17,2)</f>
        <v>0</v>
      </c>
      <c r="O17" s="71"/>
      <c r="P17" s="5"/>
      <c r="Q17" s="19"/>
    </row>
    <row r="18" spans="1:17" ht="12.75">
      <c r="A18" s="21" t="s">
        <v>133</v>
      </c>
      <c r="B18" s="55" t="s">
        <v>150</v>
      </c>
      <c r="C18" s="21" t="s">
        <v>18</v>
      </c>
      <c r="D18" s="21" t="s">
        <v>123</v>
      </c>
      <c r="E18" s="53">
        <v>6.95</v>
      </c>
      <c r="F18" s="23"/>
      <c r="G18" s="23">
        <f>ROUND(F18*E18,2)</f>
        <v>0</v>
      </c>
      <c r="H18" s="23"/>
      <c r="I18" s="23"/>
      <c r="J18" s="23">
        <f>ROUND(I18*E18,2)</f>
        <v>0</v>
      </c>
      <c r="K18" s="54"/>
      <c r="L18" s="54"/>
      <c r="M18" s="23">
        <f>ROUND(F18+I18+K18,2)</f>
        <v>0</v>
      </c>
      <c r="N18" s="24">
        <f>ROUND(G18+J18,2)</f>
        <v>0</v>
      </c>
      <c r="O18" s="71"/>
      <c r="P18" s="5"/>
      <c r="Q18" s="19"/>
    </row>
    <row r="19" spans="1:17" ht="12.75">
      <c r="A19" s="21" t="s">
        <v>172</v>
      </c>
      <c r="B19" s="109" t="s">
        <v>173</v>
      </c>
      <c r="C19" s="21" t="s">
        <v>18</v>
      </c>
      <c r="D19" s="21" t="s">
        <v>123</v>
      </c>
      <c r="E19" s="53">
        <v>30.6</v>
      </c>
      <c r="F19" s="23"/>
      <c r="G19" s="23">
        <f>ROUND(F19*E19,2)</f>
        <v>0</v>
      </c>
      <c r="H19" s="23"/>
      <c r="I19" s="23"/>
      <c r="J19" s="23">
        <f>ROUND(I19*E19,2)</f>
        <v>0</v>
      </c>
      <c r="K19" s="54"/>
      <c r="L19" s="54"/>
      <c r="M19" s="23">
        <f>ROUND(F19+I19+K19,2)</f>
        <v>0</v>
      </c>
      <c r="N19" s="24">
        <f>ROUND(G19+J19,2)</f>
        <v>0</v>
      </c>
      <c r="O19" s="71"/>
      <c r="P19" s="5"/>
      <c r="Q19" s="19"/>
    </row>
    <row r="20" spans="1:17" ht="12.75">
      <c r="A20" s="107" t="s">
        <v>23</v>
      </c>
      <c r="B20" s="179" t="s">
        <v>65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08">
        <f>N21</f>
        <v>0</v>
      </c>
      <c r="O20" s="71"/>
      <c r="P20" s="5"/>
      <c r="Q20" s="5"/>
    </row>
    <row r="21" spans="1:17" ht="22.5">
      <c r="A21" s="21" t="s">
        <v>66</v>
      </c>
      <c r="B21" s="22" t="s">
        <v>43</v>
      </c>
      <c r="C21" s="38" t="s">
        <v>18</v>
      </c>
      <c r="D21" s="21" t="s">
        <v>123</v>
      </c>
      <c r="E21" s="53">
        <v>171.85</v>
      </c>
      <c r="F21" s="23"/>
      <c r="G21" s="23">
        <f>ROUND(E21*F21,2)</f>
        <v>0</v>
      </c>
      <c r="H21" s="35">
        <v>328.33</v>
      </c>
      <c r="I21" s="23"/>
      <c r="J21" s="23">
        <f>ROUND(I21*E21,2)</f>
        <v>0</v>
      </c>
      <c r="K21" s="23"/>
      <c r="L21" s="23"/>
      <c r="M21" s="23">
        <f>ROUND(F21+I21,2)</f>
        <v>0</v>
      </c>
      <c r="N21" s="24">
        <f>ROUND(J21+G21,2)</f>
        <v>0</v>
      </c>
      <c r="O21" s="71"/>
      <c r="P21" s="5"/>
      <c r="Q21" s="5"/>
    </row>
    <row r="22" spans="1:17" ht="12.75">
      <c r="A22" s="21"/>
      <c r="B22" s="22"/>
      <c r="C22" s="38"/>
      <c r="D22" s="21"/>
      <c r="E22" s="20"/>
      <c r="F22" s="23"/>
      <c r="G22" s="23"/>
      <c r="H22" s="35"/>
      <c r="I22" s="23"/>
      <c r="J22" s="23"/>
      <c r="K22" s="23"/>
      <c r="L22" s="23"/>
      <c r="M22" s="23"/>
      <c r="N22" s="24"/>
      <c r="O22" s="71"/>
      <c r="P22" s="5"/>
      <c r="Q22" s="5"/>
    </row>
    <row r="23" spans="1:17" ht="12.75">
      <c r="A23" s="110" t="s">
        <v>24</v>
      </c>
      <c r="B23" s="111" t="s">
        <v>25</v>
      </c>
      <c r="C23" s="154"/>
      <c r="D23" s="111"/>
      <c r="E23" s="112"/>
      <c r="F23" s="112"/>
      <c r="G23" s="113"/>
      <c r="H23" s="113"/>
      <c r="I23" s="113"/>
      <c r="J23" s="113"/>
      <c r="K23" s="113"/>
      <c r="L23" s="113"/>
      <c r="M23" s="113"/>
      <c r="N23" s="114">
        <f>N24</f>
        <v>0</v>
      </c>
      <c r="O23" s="71"/>
      <c r="P23" s="5"/>
      <c r="Q23" s="5"/>
    </row>
    <row r="24" spans="1:17" ht="12.75">
      <c r="A24" s="115" t="s">
        <v>26</v>
      </c>
      <c r="B24" s="178" t="s">
        <v>27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08">
        <f>ROUND(SUM(N26:N35),2)</f>
        <v>0</v>
      </c>
      <c r="O24" s="71"/>
      <c r="P24" s="5"/>
      <c r="Q24" s="5"/>
    </row>
    <row r="25" spans="1:17" ht="12.75">
      <c r="A25" s="116" t="s">
        <v>76</v>
      </c>
      <c r="B25" s="177" t="s">
        <v>88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17"/>
      <c r="O25" s="71"/>
      <c r="P25" s="5"/>
      <c r="Q25" s="5"/>
    </row>
    <row r="26" spans="1:17" ht="12.75">
      <c r="A26" s="21" t="s">
        <v>77</v>
      </c>
      <c r="B26" s="22" t="s">
        <v>161</v>
      </c>
      <c r="C26" s="38" t="s">
        <v>18</v>
      </c>
      <c r="D26" s="21" t="s">
        <v>20</v>
      </c>
      <c r="E26" s="20">
        <v>6.73</v>
      </c>
      <c r="F26" s="23"/>
      <c r="G26" s="23">
        <f aca="true" t="shared" si="0" ref="G26:G35">ROUND(E26*F26,2)</f>
        <v>0</v>
      </c>
      <c r="H26" s="23">
        <v>194.75</v>
      </c>
      <c r="I26" s="23"/>
      <c r="J26" s="23">
        <f aca="true" t="shared" si="1" ref="J26:J35">ROUND(I26*E26,2)</f>
        <v>0</v>
      </c>
      <c r="K26" s="23"/>
      <c r="L26" s="23"/>
      <c r="M26" s="23">
        <f>ROUND(F26+I26,2)</f>
        <v>0</v>
      </c>
      <c r="N26" s="24">
        <f>ROUND(J26+G26,2)</f>
        <v>0</v>
      </c>
      <c r="O26" s="71"/>
      <c r="P26" s="5"/>
      <c r="Q26" s="5"/>
    </row>
    <row r="27" spans="1:17" ht="12.75">
      <c r="A27" s="21" t="s">
        <v>78</v>
      </c>
      <c r="B27" s="22" t="s">
        <v>168</v>
      </c>
      <c r="C27" s="38" t="s">
        <v>18</v>
      </c>
      <c r="D27" s="21" t="s">
        <v>20</v>
      </c>
      <c r="E27" s="20">
        <v>4.04</v>
      </c>
      <c r="F27" s="23"/>
      <c r="G27" s="23">
        <f t="shared" si="0"/>
        <v>0</v>
      </c>
      <c r="H27" s="23">
        <v>195.75</v>
      </c>
      <c r="I27" s="23"/>
      <c r="J27" s="23">
        <f t="shared" si="1"/>
        <v>0</v>
      </c>
      <c r="K27" s="23"/>
      <c r="L27" s="23"/>
      <c r="M27" s="23">
        <f>ROUND(F27+I27,2)</f>
        <v>0</v>
      </c>
      <c r="N27" s="24">
        <f>ROUND(J27+G27,2)</f>
        <v>0</v>
      </c>
      <c r="O27" s="71"/>
      <c r="P27" s="5"/>
      <c r="Q27" s="5"/>
    </row>
    <row r="28" spans="1:17" ht="12.75">
      <c r="A28" s="21" t="s">
        <v>79</v>
      </c>
      <c r="B28" s="22" t="s">
        <v>209</v>
      </c>
      <c r="C28" s="38" t="s">
        <v>18</v>
      </c>
      <c r="D28" s="21" t="s">
        <v>22</v>
      </c>
      <c r="E28" s="20">
        <v>18.2</v>
      </c>
      <c r="F28" s="23"/>
      <c r="G28" s="23">
        <f t="shared" si="0"/>
        <v>0</v>
      </c>
      <c r="H28" s="23">
        <v>196.75</v>
      </c>
      <c r="I28" s="23"/>
      <c r="J28" s="23">
        <f t="shared" si="1"/>
        <v>0</v>
      </c>
      <c r="K28" s="23"/>
      <c r="L28" s="23">
        <f>ROUND(K28*E28,2)</f>
        <v>0</v>
      </c>
      <c r="M28" s="23">
        <f>ROUND(F28+I28+K28,2)</f>
        <v>0</v>
      </c>
      <c r="N28" s="24">
        <f>ROUND(J28+G28+L28,2)</f>
        <v>0</v>
      </c>
      <c r="O28" s="71"/>
      <c r="P28" s="5"/>
      <c r="Q28" s="5"/>
    </row>
    <row r="29" spans="1:17" ht="22.5">
      <c r="A29" s="21" t="s">
        <v>80</v>
      </c>
      <c r="B29" s="22" t="s">
        <v>210</v>
      </c>
      <c r="C29" s="38" t="s">
        <v>18</v>
      </c>
      <c r="D29" s="21" t="s">
        <v>28</v>
      </c>
      <c r="E29" s="99">
        <v>46.2</v>
      </c>
      <c r="F29" s="23"/>
      <c r="G29" s="23">
        <f t="shared" si="0"/>
        <v>0</v>
      </c>
      <c r="H29" s="23">
        <v>201.75</v>
      </c>
      <c r="I29" s="23"/>
      <c r="J29" s="23">
        <f t="shared" si="1"/>
        <v>0</v>
      </c>
      <c r="K29" s="23"/>
      <c r="L29" s="23"/>
      <c r="M29" s="54">
        <f>ROUND(F29+I29,2)</f>
        <v>0</v>
      </c>
      <c r="N29" s="24">
        <f>ROUND(J29+G29+L29,2)</f>
        <v>0</v>
      </c>
      <c r="O29" s="71"/>
      <c r="P29" s="5"/>
      <c r="Q29" s="5"/>
    </row>
    <row r="30" spans="1:17" ht="22.5">
      <c r="A30" s="21" t="s">
        <v>81</v>
      </c>
      <c r="B30" s="22" t="s">
        <v>211</v>
      </c>
      <c r="C30" s="38" t="s">
        <v>18</v>
      </c>
      <c r="D30" s="21" t="s">
        <v>28</v>
      </c>
      <c r="E30" s="99">
        <v>26.46</v>
      </c>
      <c r="F30" s="23"/>
      <c r="G30" s="23">
        <f t="shared" si="0"/>
        <v>0</v>
      </c>
      <c r="H30" s="23">
        <v>197.75</v>
      </c>
      <c r="I30" s="23"/>
      <c r="J30" s="23">
        <f t="shared" si="1"/>
        <v>0</v>
      </c>
      <c r="K30" s="23"/>
      <c r="L30" s="23"/>
      <c r="M30" s="23">
        <f>ROUND(F30+I30,2)</f>
        <v>0</v>
      </c>
      <c r="N30" s="24">
        <f>ROUND(J30+G30,2)</f>
        <v>0</v>
      </c>
      <c r="O30" s="71"/>
      <c r="P30" s="5"/>
      <c r="Q30" s="5"/>
    </row>
    <row r="31" spans="1:17" ht="22.5">
      <c r="A31" s="21" t="s">
        <v>82</v>
      </c>
      <c r="B31" s="22" t="s">
        <v>212</v>
      </c>
      <c r="C31" s="38" t="s">
        <v>18</v>
      </c>
      <c r="D31" s="21" t="s">
        <v>28</v>
      </c>
      <c r="E31" s="99">
        <v>56.88</v>
      </c>
      <c r="F31" s="23"/>
      <c r="G31" s="23">
        <f t="shared" si="0"/>
        <v>0</v>
      </c>
      <c r="H31" s="23">
        <v>198.75</v>
      </c>
      <c r="I31" s="23"/>
      <c r="J31" s="23">
        <f t="shared" si="1"/>
        <v>0</v>
      </c>
      <c r="K31" s="23"/>
      <c r="L31" s="23"/>
      <c r="M31" s="23">
        <f>ROUND(F31+I31,2)</f>
        <v>0</v>
      </c>
      <c r="N31" s="24">
        <f>ROUND(J31+G31,2)</f>
        <v>0</v>
      </c>
      <c r="O31" s="71"/>
      <c r="P31" s="5"/>
      <c r="Q31" s="5"/>
    </row>
    <row r="32" spans="1:17" ht="12.75">
      <c r="A32" s="21" t="s">
        <v>83</v>
      </c>
      <c r="B32" s="22" t="s">
        <v>213</v>
      </c>
      <c r="C32" s="38" t="s">
        <v>18</v>
      </c>
      <c r="D32" s="21" t="s">
        <v>124</v>
      </c>
      <c r="E32" s="20">
        <v>1.77</v>
      </c>
      <c r="F32" s="23"/>
      <c r="G32" s="23">
        <f t="shared" si="0"/>
        <v>0</v>
      </c>
      <c r="H32" s="23"/>
      <c r="I32" s="23"/>
      <c r="J32" s="23">
        <f t="shared" si="1"/>
        <v>0</v>
      </c>
      <c r="K32" s="23"/>
      <c r="L32" s="23">
        <f>ROUND(K32*E32,2)</f>
        <v>0</v>
      </c>
      <c r="M32" s="23">
        <f>ROUND(K32+I32+F32,2)</f>
        <v>0</v>
      </c>
      <c r="N32" s="24">
        <f>ROUND(J32+G32+L32,2)</f>
        <v>0</v>
      </c>
      <c r="O32" s="71"/>
      <c r="P32" s="5"/>
      <c r="Q32" s="5"/>
    </row>
    <row r="33" spans="1:17" ht="12.75">
      <c r="A33" s="21" t="s">
        <v>84</v>
      </c>
      <c r="B33" s="22" t="s">
        <v>56</v>
      </c>
      <c r="C33" s="38" t="s">
        <v>18</v>
      </c>
      <c r="D33" s="21" t="s">
        <v>124</v>
      </c>
      <c r="E33" s="20">
        <v>1.77</v>
      </c>
      <c r="F33" s="23"/>
      <c r="G33" s="23">
        <f t="shared" si="0"/>
        <v>0</v>
      </c>
      <c r="H33" s="23"/>
      <c r="I33" s="23"/>
      <c r="J33" s="23">
        <f t="shared" si="1"/>
        <v>0</v>
      </c>
      <c r="K33" s="23"/>
      <c r="L33" s="23">
        <f>ROUND(K33*E33,2)</f>
        <v>0</v>
      </c>
      <c r="M33" s="23">
        <f>ROUND(K33+I33+F33,2)</f>
        <v>0</v>
      </c>
      <c r="N33" s="24">
        <f>ROUND(J33+G33+L33,2)</f>
        <v>0</v>
      </c>
      <c r="O33" s="71"/>
      <c r="P33" s="5"/>
      <c r="Q33" s="5"/>
    </row>
    <row r="34" spans="1:17" ht="22.5">
      <c r="A34" s="21" t="s">
        <v>85</v>
      </c>
      <c r="B34" s="22" t="s">
        <v>163</v>
      </c>
      <c r="C34" s="38" t="s">
        <v>18</v>
      </c>
      <c r="D34" s="21" t="s">
        <v>19</v>
      </c>
      <c r="E34" s="20">
        <v>24.03</v>
      </c>
      <c r="F34" s="23"/>
      <c r="G34" s="23">
        <f t="shared" si="0"/>
        <v>0</v>
      </c>
      <c r="H34" s="23"/>
      <c r="I34" s="23"/>
      <c r="J34" s="23">
        <f t="shared" si="1"/>
        <v>0</v>
      </c>
      <c r="K34" s="23"/>
      <c r="L34" s="23">
        <f>ROUND(K34*E34,2)</f>
        <v>0</v>
      </c>
      <c r="M34" s="23">
        <f>ROUND(F34+I34+K34,2)</f>
        <v>0</v>
      </c>
      <c r="N34" s="24">
        <f>ROUND(J34+G34+L34,2)</f>
        <v>0</v>
      </c>
      <c r="O34" s="71"/>
      <c r="P34" s="5"/>
      <c r="Q34" s="5"/>
    </row>
    <row r="35" spans="1:17" ht="12.75">
      <c r="A35" s="21" t="s">
        <v>169</v>
      </c>
      <c r="B35" s="37" t="s">
        <v>162</v>
      </c>
      <c r="C35" s="60" t="s">
        <v>18</v>
      </c>
      <c r="D35" s="52" t="s">
        <v>67</v>
      </c>
      <c r="E35" s="53">
        <v>6</v>
      </c>
      <c r="F35" s="54"/>
      <c r="G35" s="54">
        <f t="shared" si="0"/>
        <v>0</v>
      </c>
      <c r="H35" s="54"/>
      <c r="I35" s="54"/>
      <c r="J35" s="54">
        <f t="shared" si="1"/>
        <v>0</v>
      </c>
      <c r="K35" s="54"/>
      <c r="L35" s="54"/>
      <c r="M35" s="54">
        <f>ROUND(F35+I35+K35,2)</f>
        <v>0</v>
      </c>
      <c r="N35" s="93">
        <f>ROUND(J35+G35+L35,2)</f>
        <v>0</v>
      </c>
      <c r="O35" s="71"/>
      <c r="P35" s="5"/>
      <c r="Q35" s="5"/>
    </row>
    <row r="36" spans="1:16" ht="12.75">
      <c r="A36" s="118"/>
      <c r="B36" s="118"/>
      <c r="C36" s="119"/>
      <c r="D36" s="119"/>
      <c r="E36" s="96"/>
      <c r="F36" s="96"/>
      <c r="G36" s="96"/>
      <c r="H36" s="96"/>
      <c r="I36" s="96"/>
      <c r="J36" s="97"/>
      <c r="K36" s="97"/>
      <c r="L36" s="97"/>
      <c r="M36" s="97"/>
      <c r="N36" s="96"/>
      <c r="O36" s="71"/>
      <c r="P36"/>
    </row>
    <row r="37" spans="1:17" ht="12.75">
      <c r="A37" s="110" t="s">
        <v>30</v>
      </c>
      <c r="B37" s="175" t="s">
        <v>90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20">
        <f>ROUND(N38+N43,2)</f>
        <v>0</v>
      </c>
      <c r="O37" s="71"/>
      <c r="P37" s="5"/>
      <c r="Q37" s="5"/>
    </row>
    <row r="38" spans="1:17" ht="12.75">
      <c r="A38" s="115" t="s">
        <v>102</v>
      </c>
      <c r="B38" s="163" t="s">
        <v>89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40">
        <f>ROUND(SUM(N39+N40+N41),2)</f>
        <v>0</v>
      </c>
      <c r="O38" s="71"/>
      <c r="P38" s="5"/>
      <c r="Q38" s="5"/>
    </row>
    <row r="39" spans="1:17" ht="22.5">
      <c r="A39" s="21" t="s">
        <v>103</v>
      </c>
      <c r="B39" s="22" t="s">
        <v>100</v>
      </c>
      <c r="C39" s="38" t="s">
        <v>18</v>
      </c>
      <c r="D39" s="21" t="s">
        <v>22</v>
      </c>
      <c r="E39" s="20">
        <v>21.2</v>
      </c>
      <c r="F39" s="23"/>
      <c r="G39" s="23">
        <f>ROUND(F39*E39,2)</f>
        <v>0</v>
      </c>
      <c r="H39" s="35"/>
      <c r="I39" s="23"/>
      <c r="J39" s="23">
        <f>ROUND(I39*E39,2)</f>
        <v>0</v>
      </c>
      <c r="K39" s="23"/>
      <c r="L39" s="23"/>
      <c r="M39" s="23">
        <f>ROUND(I39+F39,2)</f>
        <v>0</v>
      </c>
      <c r="N39" s="24">
        <f>ROUND(J39+G39,2)</f>
        <v>0</v>
      </c>
      <c r="O39" s="71"/>
      <c r="P39" s="5"/>
      <c r="Q39" s="5"/>
    </row>
    <row r="40" spans="1:17" ht="22.5">
      <c r="A40" s="21" t="s">
        <v>104</v>
      </c>
      <c r="B40" s="22" t="s">
        <v>101</v>
      </c>
      <c r="C40" s="38" t="s">
        <v>18</v>
      </c>
      <c r="D40" s="21" t="s">
        <v>22</v>
      </c>
      <c r="E40" s="20">
        <v>13</v>
      </c>
      <c r="F40" s="23"/>
      <c r="G40" s="23">
        <f>ROUND(F40*E40,2)</f>
        <v>0</v>
      </c>
      <c r="H40" s="35"/>
      <c r="I40" s="23"/>
      <c r="J40" s="23">
        <f>ROUND(I40*E40,2)</f>
        <v>0</v>
      </c>
      <c r="K40" s="23"/>
      <c r="L40" s="23"/>
      <c r="M40" s="23">
        <f>ROUND(I40+F40,2)</f>
        <v>0</v>
      </c>
      <c r="N40" s="24">
        <f>ROUND(J40+G40,2)</f>
        <v>0</v>
      </c>
      <c r="O40" s="71"/>
      <c r="P40" s="5"/>
      <c r="Q40" s="5"/>
    </row>
    <row r="41" spans="1:17" ht="12.75">
      <c r="A41" s="21" t="s">
        <v>166</v>
      </c>
      <c r="B41" s="37" t="s">
        <v>170</v>
      </c>
      <c r="C41" s="38" t="s">
        <v>18</v>
      </c>
      <c r="D41" s="21" t="s">
        <v>188</v>
      </c>
      <c r="E41" s="20">
        <v>1</v>
      </c>
      <c r="F41" s="23"/>
      <c r="G41" s="23">
        <f>ROUND(F41*E41,2)</f>
        <v>0</v>
      </c>
      <c r="H41" s="35"/>
      <c r="I41" s="23"/>
      <c r="J41" s="23">
        <f>ROUND(I41*E41,2)</f>
        <v>0</v>
      </c>
      <c r="K41" s="23"/>
      <c r="L41" s="23">
        <f>ROUND(K41*E41,2)</f>
        <v>0</v>
      </c>
      <c r="M41" s="23">
        <f>K41+I41+F41</f>
        <v>0</v>
      </c>
      <c r="N41" s="24">
        <f>ROUND(L41+J41+G41,2)</f>
        <v>0</v>
      </c>
      <c r="O41" s="92"/>
      <c r="P41" s="5"/>
      <c r="Q41" s="5"/>
    </row>
    <row r="42" spans="1:17" ht="12.75">
      <c r="A42" s="21"/>
      <c r="B42" s="22"/>
      <c r="C42" s="38"/>
      <c r="D42" s="21"/>
      <c r="E42" s="20"/>
      <c r="F42" s="23"/>
      <c r="G42" s="23"/>
      <c r="H42" s="35"/>
      <c r="I42" s="23"/>
      <c r="J42" s="23"/>
      <c r="K42" s="23"/>
      <c r="L42" s="23"/>
      <c r="M42" s="23"/>
      <c r="N42" s="24"/>
      <c r="O42" s="87"/>
      <c r="P42" s="5"/>
      <c r="Q42" s="5"/>
    </row>
    <row r="43" spans="1:17" ht="12.75">
      <c r="A43" s="115" t="s">
        <v>105</v>
      </c>
      <c r="B43" s="163" t="s">
        <v>122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40">
        <f>ROUND(SUM(N44:N52),2)</f>
        <v>0</v>
      </c>
      <c r="O43" s="87"/>
      <c r="P43" s="5"/>
      <c r="Q43" s="5"/>
    </row>
    <row r="44" spans="1:17" ht="12.75">
      <c r="A44" s="21" t="s">
        <v>106</v>
      </c>
      <c r="B44" s="22" t="s">
        <v>161</v>
      </c>
      <c r="C44" s="38" t="s">
        <v>18</v>
      </c>
      <c r="D44" s="21" t="s">
        <v>124</v>
      </c>
      <c r="E44" s="99">
        <v>3.15</v>
      </c>
      <c r="F44" s="23"/>
      <c r="G44" s="23">
        <f>ROUND(E44*F44,2)</f>
        <v>0</v>
      </c>
      <c r="H44" s="23">
        <v>194.75</v>
      </c>
      <c r="I44" s="23"/>
      <c r="J44" s="23">
        <f>ROUND(I44*E44,2)</f>
        <v>0</v>
      </c>
      <c r="K44" s="23"/>
      <c r="L44" s="23"/>
      <c r="M44" s="23">
        <f>ROUND(F44+I44,2)</f>
        <v>0</v>
      </c>
      <c r="N44" s="24">
        <f>ROUND(J44+G44,2)</f>
        <v>0</v>
      </c>
      <c r="O44" s="85"/>
      <c r="P44" s="5"/>
      <c r="Q44" s="5"/>
    </row>
    <row r="45" spans="1:17" ht="12.75">
      <c r="A45" s="21" t="s">
        <v>108</v>
      </c>
      <c r="B45" s="37" t="s">
        <v>214</v>
      </c>
      <c r="C45" s="38" t="s">
        <v>18</v>
      </c>
      <c r="D45" s="21" t="s">
        <v>124</v>
      </c>
      <c r="E45" s="100">
        <v>0.17</v>
      </c>
      <c r="F45" s="23"/>
      <c r="G45" s="23">
        <f>ROUND(E45*F45,2)</f>
        <v>0</v>
      </c>
      <c r="H45" s="23"/>
      <c r="I45" s="23"/>
      <c r="J45" s="23">
        <f aca="true" t="shared" si="2" ref="J45:J51">ROUND(I45*E45,2)</f>
        <v>0</v>
      </c>
      <c r="K45" s="23"/>
      <c r="L45" s="23">
        <f>ROUND(K45*E45,2)</f>
        <v>0</v>
      </c>
      <c r="M45" s="23">
        <f>ROUND(K45+I45+F45,2)</f>
        <v>0</v>
      </c>
      <c r="N45" s="24">
        <f aca="true" t="shared" si="3" ref="N45:N52">ROUND(J45+G45+L45,2)</f>
        <v>0</v>
      </c>
      <c r="O45" s="87"/>
      <c r="P45" s="5"/>
      <c r="Q45" s="5"/>
    </row>
    <row r="46" spans="1:17" ht="12.75">
      <c r="A46" s="21" t="s">
        <v>109</v>
      </c>
      <c r="B46" s="37" t="s">
        <v>215</v>
      </c>
      <c r="C46" s="38" t="s">
        <v>3</v>
      </c>
      <c r="D46" s="21" t="s">
        <v>107</v>
      </c>
      <c r="E46" s="99">
        <v>5</v>
      </c>
      <c r="F46" s="23"/>
      <c r="G46" s="23"/>
      <c r="H46" s="35"/>
      <c r="I46" s="54"/>
      <c r="J46" s="23">
        <f t="shared" si="2"/>
        <v>0</v>
      </c>
      <c r="K46" s="23"/>
      <c r="L46" s="23"/>
      <c r="M46" s="23">
        <f aca="true" t="shared" si="4" ref="M46:M52">I46+F46</f>
        <v>0</v>
      </c>
      <c r="N46" s="24">
        <f t="shared" si="3"/>
        <v>0</v>
      </c>
      <c r="O46" s="87"/>
      <c r="P46" s="5"/>
      <c r="Q46" s="5"/>
    </row>
    <row r="47" spans="1:17" ht="12.75">
      <c r="A47" s="21" t="s">
        <v>110</v>
      </c>
      <c r="B47" s="37" t="s">
        <v>216</v>
      </c>
      <c r="C47" s="38" t="s">
        <v>3</v>
      </c>
      <c r="D47" s="21" t="s">
        <v>107</v>
      </c>
      <c r="E47" s="99">
        <v>1</v>
      </c>
      <c r="F47" s="23"/>
      <c r="G47" s="23"/>
      <c r="H47" s="35"/>
      <c r="I47" s="54"/>
      <c r="J47" s="23">
        <f t="shared" si="2"/>
        <v>0</v>
      </c>
      <c r="K47" s="23"/>
      <c r="L47" s="23"/>
      <c r="M47" s="23">
        <f t="shared" si="4"/>
        <v>0</v>
      </c>
      <c r="N47" s="24">
        <f t="shared" si="3"/>
        <v>0</v>
      </c>
      <c r="O47" s="87"/>
      <c r="P47" s="5"/>
      <c r="Q47" s="5"/>
    </row>
    <row r="48" spans="1:17" ht="12.75">
      <c r="A48" s="21" t="s">
        <v>118</v>
      </c>
      <c r="B48" s="37" t="s">
        <v>217</v>
      </c>
      <c r="C48" s="38" t="s">
        <v>3</v>
      </c>
      <c r="D48" s="21" t="s">
        <v>107</v>
      </c>
      <c r="E48" s="99">
        <v>2</v>
      </c>
      <c r="F48" s="23"/>
      <c r="G48" s="23"/>
      <c r="H48" s="35"/>
      <c r="I48" s="54"/>
      <c r="J48" s="23">
        <f t="shared" si="2"/>
        <v>0</v>
      </c>
      <c r="K48" s="23"/>
      <c r="L48" s="23"/>
      <c r="M48" s="23">
        <f t="shared" si="4"/>
        <v>0</v>
      </c>
      <c r="N48" s="24">
        <f t="shared" si="3"/>
        <v>0</v>
      </c>
      <c r="O48" s="87"/>
      <c r="P48" s="5"/>
      <c r="Q48" s="5"/>
    </row>
    <row r="49" spans="1:17" ht="12.75">
      <c r="A49" s="21" t="s">
        <v>119</v>
      </c>
      <c r="B49" s="37" t="s">
        <v>218</v>
      </c>
      <c r="C49" s="38" t="s">
        <v>3</v>
      </c>
      <c r="D49" s="21" t="s">
        <v>171</v>
      </c>
      <c r="E49" s="99">
        <v>6</v>
      </c>
      <c r="F49" s="23"/>
      <c r="G49" s="23"/>
      <c r="H49" s="35"/>
      <c r="I49" s="54"/>
      <c r="J49" s="23">
        <f t="shared" si="2"/>
        <v>0</v>
      </c>
      <c r="K49" s="23"/>
      <c r="L49" s="23"/>
      <c r="M49" s="23">
        <f t="shared" si="4"/>
        <v>0</v>
      </c>
      <c r="N49" s="24">
        <f t="shared" si="3"/>
        <v>0</v>
      </c>
      <c r="O49" s="87"/>
      <c r="P49" s="5"/>
      <c r="Q49" s="5"/>
    </row>
    <row r="50" spans="1:17" ht="12.75">
      <c r="A50" s="21" t="s">
        <v>134</v>
      </c>
      <c r="B50" s="37" t="s">
        <v>120</v>
      </c>
      <c r="C50" s="38" t="s">
        <v>3</v>
      </c>
      <c r="D50" s="21" t="s">
        <v>107</v>
      </c>
      <c r="E50" s="99">
        <v>4</v>
      </c>
      <c r="F50" s="23"/>
      <c r="G50" s="23"/>
      <c r="H50" s="35"/>
      <c r="I50" s="23"/>
      <c r="J50" s="23">
        <f t="shared" si="2"/>
        <v>0</v>
      </c>
      <c r="K50" s="23"/>
      <c r="L50" s="23"/>
      <c r="M50" s="23">
        <f t="shared" si="4"/>
        <v>0</v>
      </c>
      <c r="N50" s="24">
        <f t="shared" si="3"/>
        <v>0</v>
      </c>
      <c r="O50" s="87"/>
      <c r="P50" s="5"/>
      <c r="Q50" s="5"/>
    </row>
    <row r="51" spans="1:17" ht="12.75">
      <c r="A51" s="21" t="s">
        <v>135</v>
      </c>
      <c r="B51" s="37" t="s">
        <v>160</v>
      </c>
      <c r="C51" s="38" t="s">
        <v>3</v>
      </c>
      <c r="D51" s="21" t="s">
        <v>107</v>
      </c>
      <c r="E51" s="99">
        <v>3</v>
      </c>
      <c r="F51" s="23"/>
      <c r="G51" s="23"/>
      <c r="H51" s="35"/>
      <c r="I51" s="23"/>
      <c r="J51" s="23">
        <f t="shared" si="2"/>
        <v>0</v>
      </c>
      <c r="K51" s="23"/>
      <c r="L51" s="23"/>
      <c r="M51" s="23">
        <f t="shared" si="4"/>
        <v>0</v>
      </c>
      <c r="N51" s="24">
        <f t="shared" si="3"/>
        <v>0</v>
      </c>
      <c r="O51" s="87"/>
      <c r="P51" s="5"/>
      <c r="Q51" s="5"/>
    </row>
    <row r="52" spans="1:17" s="80" customFormat="1" ht="12.75">
      <c r="A52" s="21" t="s">
        <v>159</v>
      </c>
      <c r="B52" s="22" t="s">
        <v>121</v>
      </c>
      <c r="C52" s="38" t="s">
        <v>57</v>
      </c>
      <c r="D52" s="21" t="s">
        <v>22</v>
      </c>
      <c r="E52" s="99">
        <v>29.14</v>
      </c>
      <c r="F52" s="23"/>
      <c r="G52" s="23">
        <f>ROUND(F52*E52,2)</f>
        <v>0</v>
      </c>
      <c r="H52" s="35"/>
      <c r="I52" s="23"/>
      <c r="J52" s="23"/>
      <c r="K52" s="23"/>
      <c r="L52" s="23"/>
      <c r="M52" s="23">
        <f t="shared" si="4"/>
        <v>0</v>
      </c>
      <c r="N52" s="24">
        <f t="shared" si="3"/>
        <v>0</v>
      </c>
      <c r="O52" s="87"/>
      <c r="P52" s="79"/>
      <c r="Q52" s="79"/>
    </row>
    <row r="53" spans="1:17" ht="12.75">
      <c r="A53" s="21"/>
      <c r="B53" s="41"/>
      <c r="C53" s="38"/>
      <c r="D53" s="21"/>
      <c r="E53" s="20"/>
      <c r="F53" s="23"/>
      <c r="G53" s="23"/>
      <c r="H53" s="35"/>
      <c r="I53" s="23"/>
      <c r="J53" s="23"/>
      <c r="K53" s="23"/>
      <c r="L53" s="23"/>
      <c r="M53" s="23"/>
      <c r="N53" s="24"/>
      <c r="O53" s="87"/>
      <c r="P53" s="5"/>
      <c r="Q53" s="5"/>
    </row>
    <row r="54" spans="1:17" ht="12.75">
      <c r="A54" s="110" t="s">
        <v>31</v>
      </c>
      <c r="B54" s="167" t="s">
        <v>91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47">
        <f>ROUND(N55+N58+N62,2)</f>
        <v>0</v>
      </c>
      <c r="O54" s="87"/>
      <c r="P54" s="5"/>
      <c r="Q54" s="5"/>
    </row>
    <row r="55" spans="1:17" ht="12.75">
      <c r="A55" s="115" t="s">
        <v>32</v>
      </c>
      <c r="B55" s="163" t="s">
        <v>92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40">
        <f>ROUND(SUM(N56:N56),2)</f>
        <v>0</v>
      </c>
      <c r="O55" s="87"/>
      <c r="P55" s="5"/>
      <c r="Q55" s="5"/>
    </row>
    <row r="56" spans="1:17" s="62" customFormat="1" ht="22.5">
      <c r="A56" s="52" t="s">
        <v>111</v>
      </c>
      <c r="B56" s="57" t="s">
        <v>219</v>
      </c>
      <c r="C56" s="60" t="s">
        <v>3</v>
      </c>
      <c r="D56" s="52" t="s">
        <v>123</v>
      </c>
      <c r="E56" s="53">
        <v>57.78</v>
      </c>
      <c r="F56" s="54"/>
      <c r="G56" s="54"/>
      <c r="H56" s="54"/>
      <c r="I56" s="54"/>
      <c r="J56" s="54">
        <f>ROUND(I56*E56,2)</f>
        <v>0</v>
      </c>
      <c r="K56" s="54"/>
      <c r="L56" s="54"/>
      <c r="M56" s="54">
        <f>I56</f>
        <v>0</v>
      </c>
      <c r="N56" s="93">
        <f>J56</f>
        <v>0</v>
      </c>
      <c r="O56" s="92"/>
      <c r="P56" s="61"/>
      <c r="Q56" s="61"/>
    </row>
    <row r="57" spans="1:17" ht="12.75">
      <c r="A57" s="21"/>
      <c r="B57" s="43"/>
      <c r="C57" s="58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87"/>
      <c r="P57" s="5"/>
      <c r="Q57" s="19"/>
    </row>
    <row r="58" spans="1:17" ht="12.75">
      <c r="A58" s="115" t="s">
        <v>112</v>
      </c>
      <c r="B58" s="163" t="s">
        <v>99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40">
        <f>ROUND(SUM(N59+N60),2)</f>
        <v>0</v>
      </c>
      <c r="O58" s="87"/>
      <c r="P58" s="5"/>
      <c r="Q58" s="5"/>
    </row>
    <row r="59" spans="1:17" s="62" customFormat="1" ht="22.5">
      <c r="A59" s="52" t="s">
        <v>113</v>
      </c>
      <c r="B59" s="57" t="s">
        <v>220</v>
      </c>
      <c r="C59" s="60" t="s">
        <v>3</v>
      </c>
      <c r="D59" s="52" t="s">
        <v>123</v>
      </c>
      <c r="E59" s="53">
        <v>6.66</v>
      </c>
      <c r="F59" s="54"/>
      <c r="G59" s="54"/>
      <c r="H59" s="54"/>
      <c r="I59" s="54"/>
      <c r="J59" s="54">
        <f>ROUND(I59*E59,2)</f>
        <v>0</v>
      </c>
      <c r="K59" s="54"/>
      <c r="L59" s="54"/>
      <c r="M59" s="54">
        <f>I59</f>
        <v>0</v>
      </c>
      <c r="N59" s="93">
        <f>J59</f>
        <v>0</v>
      </c>
      <c r="O59" s="92"/>
      <c r="P59" s="61"/>
      <c r="Q59" s="61"/>
    </row>
    <row r="60" spans="1:17" s="62" customFormat="1" ht="12.75">
      <c r="A60" s="52" t="s">
        <v>155</v>
      </c>
      <c r="B60" s="57" t="s">
        <v>221</v>
      </c>
      <c r="C60" s="60" t="s">
        <v>3</v>
      </c>
      <c r="D60" s="52" t="s">
        <v>156</v>
      </c>
      <c r="E60" s="53">
        <v>3</v>
      </c>
      <c r="F60" s="54"/>
      <c r="G60" s="54"/>
      <c r="H60" s="54"/>
      <c r="I60" s="54"/>
      <c r="J60" s="54">
        <f>ROUND(I60*E60,2)</f>
        <v>0</v>
      </c>
      <c r="K60" s="54"/>
      <c r="L60" s="54"/>
      <c r="M60" s="54">
        <f>I60</f>
        <v>0</v>
      </c>
      <c r="N60" s="93">
        <f>J60</f>
        <v>0</v>
      </c>
      <c r="O60" s="92"/>
      <c r="P60" s="61"/>
      <c r="Q60" s="61"/>
    </row>
    <row r="61" spans="1:17" s="62" customFormat="1" ht="12.75">
      <c r="A61" s="52"/>
      <c r="B61" s="57"/>
      <c r="C61" s="60"/>
      <c r="D61" s="52"/>
      <c r="E61" s="53"/>
      <c r="F61" s="54"/>
      <c r="G61" s="54"/>
      <c r="H61" s="54"/>
      <c r="I61" s="54"/>
      <c r="J61" s="54"/>
      <c r="K61" s="54"/>
      <c r="L61" s="54"/>
      <c r="M61" s="54"/>
      <c r="N61" s="93"/>
      <c r="O61" s="92"/>
      <c r="P61" s="61"/>
      <c r="Q61" s="61"/>
    </row>
    <row r="62" spans="1:17" s="62" customFormat="1" ht="12.75">
      <c r="A62" s="115" t="s">
        <v>128</v>
      </c>
      <c r="B62" s="163" t="s">
        <v>130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40">
        <f>ROUND(SUM(N63:N63),2)</f>
        <v>0</v>
      </c>
      <c r="O62" s="92"/>
      <c r="P62" s="61"/>
      <c r="Q62" s="61"/>
    </row>
    <row r="63" spans="1:17" s="62" customFormat="1" ht="12.75">
      <c r="A63" s="94" t="s">
        <v>129</v>
      </c>
      <c r="B63" s="57" t="s">
        <v>131</v>
      </c>
      <c r="C63" s="60" t="s">
        <v>57</v>
      </c>
      <c r="D63" s="52" t="s">
        <v>123</v>
      </c>
      <c r="E63" s="53">
        <v>64.44</v>
      </c>
      <c r="F63" s="54"/>
      <c r="G63" s="54">
        <f>ROUND(F63*E63,2)</f>
        <v>0</v>
      </c>
      <c r="H63" s="54"/>
      <c r="I63" s="54"/>
      <c r="J63" s="54"/>
      <c r="K63" s="54"/>
      <c r="L63" s="54"/>
      <c r="M63" s="54">
        <f>F63</f>
        <v>0</v>
      </c>
      <c r="N63" s="93">
        <f>ROUND(J63+G63,2)</f>
        <v>0</v>
      </c>
      <c r="O63" s="92"/>
      <c r="P63" s="61"/>
      <c r="Q63" s="61"/>
    </row>
    <row r="64" spans="1:17" ht="12.75">
      <c r="A64" s="21"/>
      <c r="B64" s="43"/>
      <c r="C64" s="58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87"/>
      <c r="P64" s="5"/>
      <c r="Q64" s="19"/>
    </row>
    <row r="65" spans="1:17" ht="12.75">
      <c r="A65" s="110" t="s">
        <v>33</v>
      </c>
      <c r="B65" s="44" t="s">
        <v>97</v>
      </c>
      <c r="C65" s="155"/>
      <c r="D65" s="45"/>
      <c r="E65" s="46"/>
      <c r="F65" s="47"/>
      <c r="G65" s="47"/>
      <c r="H65" s="47"/>
      <c r="I65" s="47"/>
      <c r="J65" s="47"/>
      <c r="K65" s="47"/>
      <c r="L65" s="47"/>
      <c r="M65" s="47"/>
      <c r="N65" s="47">
        <f>N66</f>
        <v>0</v>
      </c>
      <c r="O65" s="87"/>
      <c r="P65" s="5"/>
      <c r="Q65" s="5"/>
    </row>
    <row r="66" spans="1:17" ht="12.75">
      <c r="A66" s="115" t="s">
        <v>34</v>
      </c>
      <c r="B66" s="163" t="s">
        <v>98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40">
        <f>ROUND(SUM(N67+N68+N69),2)</f>
        <v>0</v>
      </c>
      <c r="O66" s="87"/>
      <c r="P66" s="5"/>
      <c r="Q66" s="5"/>
    </row>
    <row r="67" spans="1:17" ht="33.75">
      <c r="A67" s="21" t="s">
        <v>114</v>
      </c>
      <c r="B67" s="57" t="s">
        <v>222</v>
      </c>
      <c r="C67" s="58" t="s">
        <v>18</v>
      </c>
      <c r="D67" s="21" t="s">
        <v>67</v>
      </c>
      <c r="E67" s="20">
        <v>2</v>
      </c>
      <c r="F67" s="23"/>
      <c r="G67" s="23">
        <f>ROUND(F67*E67,2)</f>
        <v>0</v>
      </c>
      <c r="H67" s="23"/>
      <c r="I67" s="23"/>
      <c r="J67" s="23">
        <f>ROUND(I67*E67,2)</f>
        <v>0</v>
      </c>
      <c r="K67" s="23"/>
      <c r="L67" s="23"/>
      <c r="M67" s="23">
        <f>ROUND(I67+F67,2)</f>
        <v>0</v>
      </c>
      <c r="N67" s="24">
        <f>ROUND(J67+G67,2)</f>
        <v>0</v>
      </c>
      <c r="O67" s="87"/>
      <c r="P67" s="5"/>
      <c r="Q67" s="5"/>
    </row>
    <row r="68" spans="1:17" ht="12.75">
      <c r="A68" s="21" t="s">
        <v>157</v>
      </c>
      <c r="B68" s="57" t="s">
        <v>223</v>
      </c>
      <c r="C68" s="60" t="s">
        <v>3</v>
      </c>
      <c r="D68" s="52" t="s">
        <v>156</v>
      </c>
      <c r="E68" s="53">
        <v>2</v>
      </c>
      <c r="F68" s="54"/>
      <c r="G68" s="54"/>
      <c r="H68" s="54"/>
      <c r="I68" s="54"/>
      <c r="J68" s="23">
        <f>ROUND(I68*E68,2)</f>
        <v>0</v>
      </c>
      <c r="K68" s="23"/>
      <c r="L68" s="23"/>
      <c r="M68" s="23">
        <f>I68</f>
        <v>0</v>
      </c>
      <c r="N68" s="24">
        <f>J68</f>
        <v>0</v>
      </c>
      <c r="O68" s="87"/>
      <c r="P68" s="5"/>
      <c r="Q68" s="5"/>
    </row>
    <row r="69" spans="1:17" ht="12.75">
      <c r="A69" s="21" t="s">
        <v>158</v>
      </c>
      <c r="B69" s="57" t="s">
        <v>224</v>
      </c>
      <c r="C69" s="60" t="s">
        <v>3</v>
      </c>
      <c r="D69" s="52" t="s">
        <v>156</v>
      </c>
      <c r="E69" s="53">
        <v>4</v>
      </c>
      <c r="F69" s="54"/>
      <c r="G69" s="54"/>
      <c r="H69" s="54"/>
      <c r="I69" s="54"/>
      <c r="J69" s="23">
        <f>ROUND(I69*E69,2)</f>
        <v>0</v>
      </c>
      <c r="K69" s="23"/>
      <c r="L69" s="23"/>
      <c r="M69" s="23">
        <f>I69</f>
        <v>0</v>
      </c>
      <c r="N69" s="24">
        <f>J69</f>
        <v>0</v>
      </c>
      <c r="O69" s="87"/>
      <c r="P69" s="5"/>
      <c r="Q69" s="5"/>
    </row>
    <row r="70" spans="1:17" ht="12.75">
      <c r="A70" s="21"/>
      <c r="B70" s="43"/>
      <c r="C70" s="58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87"/>
      <c r="P70" s="5"/>
      <c r="Q70" s="5"/>
    </row>
    <row r="71" spans="1:17" ht="12.75">
      <c r="A71" s="110" t="s">
        <v>36</v>
      </c>
      <c r="B71" s="44" t="s">
        <v>186</v>
      </c>
      <c r="C71" s="155"/>
      <c r="D71" s="45"/>
      <c r="E71" s="46"/>
      <c r="F71" s="47"/>
      <c r="G71" s="47"/>
      <c r="H71" s="47"/>
      <c r="I71" s="47"/>
      <c r="J71" s="47"/>
      <c r="K71" s="47"/>
      <c r="L71" s="47"/>
      <c r="M71" s="47"/>
      <c r="N71" s="47">
        <f>ROUND(N72+N76,2)</f>
        <v>0</v>
      </c>
      <c r="O71" s="87"/>
      <c r="P71" s="5"/>
      <c r="Q71" s="5"/>
    </row>
    <row r="72" spans="1:17" ht="12.75">
      <c r="A72" s="115" t="s">
        <v>37</v>
      </c>
      <c r="B72" s="163" t="s">
        <v>187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40">
        <f>ROUND(N73+N74,2)</f>
        <v>0</v>
      </c>
      <c r="O72" s="87"/>
      <c r="P72" s="5"/>
      <c r="Q72" s="5"/>
    </row>
    <row r="73" spans="1:17" ht="12.75">
      <c r="A73" s="21" t="s">
        <v>38</v>
      </c>
      <c r="B73" s="43" t="s">
        <v>151</v>
      </c>
      <c r="C73" s="58" t="s">
        <v>18</v>
      </c>
      <c r="D73" s="52" t="s">
        <v>123</v>
      </c>
      <c r="E73" s="20">
        <v>7.12</v>
      </c>
      <c r="F73" s="23"/>
      <c r="G73" s="23">
        <f>ROUND(F73*E73,2)</f>
        <v>0</v>
      </c>
      <c r="H73" s="23"/>
      <c r="I73" s="23"/>
      <c r="J73" s="23">
        <f>ROUND(I73*E73,2)</f>
        <v>0</v>
      </c>
      <c r="K73" s="23"/>
      <c r="L73" s="23"/>
      <c r="M73" s="23">
        <f>ROUND(I73+F73,2)</f>
        <v>0</v>
      </c>
      <c r="N73" s="24">
        <f>ROUND(J73+G73,2)</f>
        <v>0</v>
      </c>
      <c r="O73" s="87"/>
      <c r="P73" s="5"/>
      <c r="Q73" s="5"/>
    </row>
    <row r="74" spans="1:17" ht="12.75">
      <c r="A74" s="21" t="s">
        <v>183</v>
      </c>
      <c r="B74" s="103" t="s">
        <v>184</v>
      </c>
      <c r="C74" s="58" t="s">
        <v>18</v>
      </c>
      <c r="D74" s="52" t="s">
        <v>123</v>
      </c>
      <c r="E74" s="53">
        <v>30.6</v>
      </c>
      <c r="F74" s="23"/>
      <c r="G74" s="23">
        <f>ROUND(F74*E74,2)</f>
        <v>0</v>
      </c>
      <c r="H74" s="23"/>
      <c r="I74" s="23"/>
      <c r="J74" s="23">
        <f>ROUND(I74*E74,2)</f>
        <v>0</v>
      </c>
      <c r="K74" s="23"/>
      <c r="L74" s="23"/>
      <c r="M74" s="23">
        <f>ROUND(I74+F74,2)</f>
        <v>0</v>
      </c>
      <c r="N74" s="24">
        <f>ROUND(J74+G74,2)</f>
        <v>0</v>
      </c>
      <c r="O74" s="101"/>
      <c r="P74" s="5"/>
      <c r="Q74" s="5"/>
    </row>
    <row r="75" spans="1:17" ht="12.75">
      <c r="A75" s="21"/>
      <c r="B75" s="43"/>
      <c r="C75" s="58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87"/>
      <c r="P75" s="5"/>
      <c r="Q75" s="5"/>
    </row>
    <row r="76" spans="1:17" ht="12.75">
      <c r="A76" s="115" t="s">
        <v>115</v>
      </c>
      <c r="B76" s="163" t="s">
        <v>136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40">
        <f>ROUND(N77+N78,2)</f>
        <v>0</v>
      </c>
      <c r="O76" s="87"/>
      <c r="P76" s="5"/>
      <c r="Q76" s="5"/>
    </row>
    <row r="77" spans="1:17" ht="22.5">
      <c r="A77" s="21" t="s">
        <v>116</v>
      </c>
      <c r="B77" s="43" t="s">
        <v>153</v>
      </c>
      <c r="C77" s="58" t="s">
        <v>18</v>
      </c>
      <c r="D77" s="52" t="s">
        <v>123</v>
      </c>
      <c r="E77" s="53">
        <v>7.12</v>
      </c>
      <c r="F77" s="23"/>
      <c r="G77" s="23">
        <f>ROUND(F77*E77,2)</f>
        <v>0</v>
      </c>
      <c r="H77" s="96"/>
      <c r="I77" s="23"/>
      <c r="J77" s="23">
        <f>ROUND(I77*E77,2)</f>
        <v>0</v>
      </c>
      <c r="K77" s="97"/>
      <c r="L77" s="97"/>
      <c r="M77" s="23">
        <f>ROUND(I77+F77,2)</f>
        <v>0</v>
      </c>
      <c r="N77" s="24">
        <f>ROUND(J77+G77,2)</f>
        <v>0</v>
      </c>
      <c r="O77" s="87"/>
      <c r="P77" s="5"/>
      <c r="Q77" s="5"/>
    </row>
    <row r="78" spans="1:17" ht="22.5">
      <c r="A78" s="21" t="s">
        <v>117</v>
      </c>
      <c r="B78" s="43" t="s">
        <v>149</v>
      </c>
      <c r="C78" s="58" t="s">
        <v>18</v>
      </c>
      <c r="D78" s="52" t="s">
        <v>123</v>
      </c>
      <c r="E78" s="53">
        <v>7.12</v>
      </c>
      <c r="F78" s="23"/>
      <c r="G78" s="23">
        <f>ROUND(F78*E78,2)</f>
        <v>0</v>
      </c>
      <c r="H78" s="23"/>
      <c r="I78" s="23"/>
      <c r="J78" s="23">
        <f>ROUND(I78*E78,2)</f>
        <v>0</v>
      </c>
      <c r="K78" s="23"/>
      <c r="L78" s="23">
        <f>ROUND(K78*E78,2)</f>
        <v>0</v>
      </c>
      <c r="M78" s="23">
        <f>ROUND(F78+I78+L78,2)</f>
        <v>0</v>
      </c>
      <c r="N78" s="24">
        <f>ROUND(J78+G78+L78,2)</f>
        <v>0</v>
      </c>
      <c r="O78" s="87"/>
      <c r="P78" s="5"/>
      <c r="Q78" s="5"/>
    </row>
    <row r="79" spans="1:17" ht="12.75">
      <c r="A79" s="21"/>
      <c r="B79" s="43"/>
      <c r="C79" s="58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87"/>
      <c r="P79" s="5"/>
      <c r="Q79" s="5"/>
    </row>
    <row r="80" spans="1:17" ht="12.75">
      <c r="A80" s="110" t="s">
        <v>39</v>
      </c>
      <c r="B80" s="44" t="s">
        <v>93</v>
      </c>
      <c r="C80" s="155"/>
      <c r="D80" s="45"/>
      <c r="E80" s="46"/>
      <c r="F80" s="47"/>
      <c r="G80" s="47"/>
      <c r="H80" s="47"/>
      <c r="I80" s="47"/>
      <c r="J80" s="47"/>
      <c r="K80" s="47"/>
      <c r="L80" s="47"/>
      <c r="M80" s="47"/>
      <c r="N80" s="47">
        <f>ROUND(N81+N87+N91+N94,2)</f>
        <v>0</v>
      </c>
      <c r="O80" s="87"/>
      <c r="P80" s="5"/>
      <c r="Q80" s="5"/>
    </row>
    <row r="81" spans="1:17" ht="12.75">
      <c r="A81" s="115" t="s">
        <v>40</v>
      </c>
      <c r="B81" s="163" t="s">
        <v>154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40">
        <f>ROUND(N82+N83+N84+N85,2)</f>
        <v>0</v>
      </c>
      <c r="O81" s="87"/>
      <c r="P81" s="5"/>
      <c r="Q81" s="5"/>
    </row>
    <row r="82" spans="1:17" ht="12.75">
      <c r="A82" s="21" t="s">
        <v>44</v>
      </c>
      <c r="B82" s="43" t="s">
        <v>225</v>
      </c>
      <c r="C82" s="58" t="s">
        <v>18</v>
      </c>
      <c r="D82" s="21" t="s">
        <v>124</v>
      </c>
      <c r="E82" s="20">
        <v>2.15</v>
      </c>
      <c r="F82" s="23"/>
      <c r="G82" s="23">
        <f>ROUND(F82*E82,2)</f>
        <v>0</v>
      </c>
      <c r="H82" s="23"/>
      <c r="I82" s="23"/>
      <c r="J82" s="23">
        <f>ROUND(I82*E82,2)</f>
        <v>0</v>
      </c>
      <c r="K82" s="23"/>
      <c r="L82" s="23"/>
      <c r="M82" s="23">
        <f>ROUND(I82+F82,2)</f>
        <v>0</v>
      </c>
      <c r="N82" s="24">
        <f>ROUND(J82+G82,2)</f>
        <v>0</v>
      </c>
      <c r="O82" s="87"/>
      <c r="P82" s="79"/>
      <c r="Q82" s="79"/>
    </row>
    <row r="83" spans="1:17" ht="12.75">
      <c r="A83" s="21" t="s">
        <v>137</v>
      </c>
      <c r="B83" s="43" t="s">
        <v>226</v>
      </c>
      <c r="C83" s="58" t="s">
        <v>18</v>
      </c>
      <c r="D83" s="21" t="s">
        <v>123</v>
      </c>
      <c r="E83" s="20">
        <v>42.85</v>
      </c>
      <c r="F83" s="23"/>
      <c r="G83" s="23">
        <f>ROUND(F83*E83,2)</f>
        <v>0</v>
      </c>
      <c r="H83" s="23"/>
      <c r="I83" s="23"/>
      <c r="J83" s="23">
        <f>ROUND(I83*E83,2)</f>
        <v>0</v>
      </c>
      <c r="K83" s="23"/>
      <c r="L83" s="23"/>
      <c r="M83" s="23">
        <f>ROUND(I83+F83,2)</f>
        <v>0</v>
      </c>
      <c r="N83" s="24">
        <f>ROUND(J83+G83,2)</f>
        <v>0</v>
      </c>
      <c r="O83" s="87"/>
      <c r="P83" s="79"/>
      <c r="Q83" s="79"/>
    </row>
    <row r="84" spans="1:17" ht="12.75">
      <c r="A84" s="21" t="s">
        <v>138</v>
      </c>
      <c r="B84" s="43" t="s">
        <v>227</v>
      </c>
      <c r="C84" s="58" t="s">
        <v>3</v>
      </c>
      <c r="D84" s="21" t="s">
        <v>28</v>
      </c>
      <c r="E84" s="20">
        <v>24</v>
      </c>
      <c r="F84" s="23"/>
      <c r="G84" s="23"/>
      <c r="H84" s="23"/>
      <c r="I84" s="23"/>
      <c r="J84" s="23">
        <f>ROUND(I84*E84,2)</f>
        <v>0</v>
      </c>
      <c r="K84" s="23"/>
      <c r="L84" s="23"/>
      <c r="M84" s="23">
        <f>ROUND(I84+F84,2)</f>
        <v>0</v>
      </c>
      <c r="N84" s="24">
        <f>J84</f>
        <v>0</v>
      </c>
      <c r="O84" s="87"/>
      <c r="P84" s="79"/>
      <c r="Q84" s="79"/>
    </row>
    <row r="85" spans="1:17" ht="22.5">
      <c r="A85" s="21" t="s">
        <v>152</v>
      </c>
      <c r="B85" s="22" t="s">
        <v>125</v>
      </c>
      <c r="C85" s="38" t="s">
        <v>18</v>
      </c>
      <c r="D85" s="21" t="s">
        <v>28</v>
      </c>
      <c r="E85" s="20">
        <v>60.98</v>
      </c>
      <c r="F85" s="23"/>
      <c r="G85" s="23">
        <f>ROUND(E85*F85,2)</f>
        <v>0</v>
      </c>
      <c r="H85" s="23">
        <v>201.75</v>
      </c>
      <c r="I85" s="23"/>
      <c r="J85" s="23">
        <f>ROUND(I85*E85,2)</f>
        <v>0</v>
      </c>
      <c r="K85" s="23"/>
      <c r="L85" s="23"/>
      <c r="M85" s="54">
        <f>ROUND(F85+I85,2)</f>
        <v>0</v>
      </c>
      <c r="N85" s="24">
        <f>ROUND(J85+G85+L85,2)</f>
        <v>0</v>
      </c>
      <c r="O85" s="87"/>
      <c r="P85" s="5"/>
      <c r="Q85" s="5"/>
    </row>
    <row r="86" spans="1:17" ht="12.75">
      <c r="A86" s="21"/>
      <c r="B86" s="43"/>
      <c r="C86" s="58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87"/>
      <c r="P86" s="5"/>
      <c r="Q86" s="5"/>
    </row>
    <row r="87" spans="1:17" ht="12.75">
      <c r="A87" s="115" t="s">
        <v>139</v>
      </c>
      <c r="B87" s="163" t="s">
        <v>94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40">
        <f>ROUND(N88+N89,2)</f>
        <v>0</v>
      </c>
      <c r="O87" s="87"/>
      <c r="P87" s="5"/>
      <c r="Q87" s="5"/>
    </row>
    <row r="88" spans="1:17" ht="22.5">
      <c r="A88" s="21" t="s">
        <v>140</v>
      </c>
      <c r="B88" s="43" t="s">
        <v>228</v>
      </c>
      <c r="C88" s="58" t="s">
        <v>18</v>
      </c>
      <c r="D88" s="21" t="s">
        <v>123</v>
      </c>
      <c r="E88" s="20">
        <v>29</v>
      </c>
      <c r="F88" s="23"/>
      <c r="G88" s="23">
        <f>ROUND(F88*E88,2)</f>
        <v>0</v>
      </c>
      <c r="H88" s="23"/>
      <c r="I88" s="23"/>
      <c r="J88" s="23">
        <f>ROUND(I88*E88,2)</f>
        <v>0</v>
      </c>
      <c r="K88" s="23"/>
      <c r="L88" s="23"/>
      <c r="M88" s="23">
        <f>ROUND(I88+F88,2)</f>
        <v>0</v>
      </c>
      <c r="N88" s="24">
        <f>ROUND(J88+G88,2)</f>
        <v>0</v>
      </c>
      <c r="O88" s="87"/>
      <c r="P88" s="5"/>
      <c r="Q88" s="5"/>
    </row>
    <row r="89" spans="1:17" ht="12.75">
      <c r="A89" s="21" t="s">
        <v>141</v>
      </c>
      <c r="B89" s="43" t="s">
        <v>229</v>
      </c>
      <c r="C89" s="58" t="s">
        <v>18</v>
      </c>
      <c r="D89" s="21" t="s">
        <v>22</v>
      </c>
      <c r="E89" s="20">
        <v>21</v>
      </c>
      <c r="F89" s="23"/>
      <c r="G89" s="23">
        <f>ROUND(F89*E89,2)</f>
        <v>0</v>
      </c>
      <c r="H89" s="23"/>
      <c r="I89" s="23"/>
      <c r="J89" s="23">
        <f>ROUND(I89*E89,2)</f>
        <v>0</v>
      </c>
      <c r="K89" s="23"/>
      <c r="L89" s="23"/>
      <c r="M89" s="23">
        <f>ROUND(I89+F89,2)</f>
        <v>0</v>
      </c>
      <c r="N89" s="24">
        <f>ROUND(J89+G89,2)</f>
        <v>0</v>
      </c>
      <c r="O89" s="87"/>
      <c r="P89" s="5"/>
      <c r="Q89" s="5"/>
    </row>
    <row r="90" spans="1:17" ht="12.75">
      <c r="A90" s="21"/>
      <c r="B90" s="43"/>
      <c r="C90" s="58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87"/>
      <c r="P90" s="5"/>
      <c r="Q90" s="5"/>
    </row>
    <row r="91" spans="1:17" ht="12.75">
      <c r="A91" s="115" t="s">
        <v>142</v>
      </c>
      <c r="B91" s="163" t="s">
        <v>95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40">
        <f>ROUND(SUM(N92:N92),2)</f>
        <v>0</v>
      </c>
      <c r="O91" s="87"/>
      <c r="P91" s="5"/>
      <c r="Q91" s="5"/>
    </row>
    <row r="92" spans="1:17" ht="22.5">
      <c r="A92" s="21" t="s">
        <v>143</v>
      </c>
      <c r="B92" s="43" t="s">
        <v>230</v>
      </c>
      <c r="C92" s="58" t="s">
        <v>18</v>
      </c>
      <c r="D92" s="21" t="s">
        <v>123</v>
      </c>
      <c r="E92" s="20">
        <v>13.85</v>
      </c>
      <c r="F92" s="23"/>
      <c r="G92" s="23">
        <f>ROUND(F92*E92,2)</f>
        <v>0</v>
      </c>
      <c r="H92" s="23"/>
      <c r="I92" s="23"/>
      <c r="J92" s="23">
        <f>ROUND(I92*E92,2)</f>
        <v>0</v>
      </c>
      <c r="K92" s="23"/>
      <c r="L92" s="23"/>
      <c r="M92" s="23">
        <f>ROUND(I92+F92,2)</f>
        <v>0</v>
      </c>
      <c r="N92" s="24">
        <f>ROUND(J92+G92,2)</f>
        <v>0</v>
      </c>
      <c r="O92" s="71"/>
      <c r="P92" s="5"/>
      <c r="Q92" s="5"/>
    </row>
    <row r="93" spans="1:17" ht="12.75">
      <c r="A93" s="21"/>
      <c r="B93" s="43"/>
      <c r="C93" s="58"/>
      <c r="D93" s="21"/>
      <c r="E93" s="20"/>
      <c r="F93" s="23"/>
      <c r="G93" s="23"/>
      <c r="H93" s="23"/>
      <c r="I93" s="23"/>
      <c r="J93" s="23"/>
      <c r="K93" s="23"/>
      <c r="L93" s="23"/>
      <c r="M93" s="23"/>
      <c r="N93" s="24"/>
      <c r="O93" s="87"/>
      <c r="P93" s="5"/>
      <c r="Q93" s="5"/>
    </row>
    <row r="94" spans="1:17" ht="12.75">
      <c r="A94" s="115" t="s">
        <v>144</v>
      </c>
      <c r="B94" s="163" t="s">
        <v>126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40">
        <f>ROUND(SUM(N95:N95),2)</f>
        <v>0</v>
      </c>
      <c r="O94" s="87"/>
      <c r="P94" s="5"/>
      <c r="Q94" s="5"/>
    </row>
    <row r="95" spans="1:17" ht="22.5">
      <c r="A95" s="21" t="s">
        <v>145</v>
      </c>
      <c r="B95" s="43" t="s">
        <v>231</v>
      </c>
      <c r="C95" s="58" t="s">
        <v>18</v>
      </c>
      <c r="D95" s="21" t="s">
        <v>123</v>
      </c>
      <c r="E95" s="20">
        <v>7.25</v>
      </c>
      <c r="F95" s="23"/>
      <c r="G95" s="23">
        <f>ROUND(F95*E95,2)</f>
        <v>0</v>
      </c>
      <c r="H95" s="23"/>
      <c r="I95" s="23"/>
      <c r="J95" s="23">
        <f>ROUND(I95*E95,2)</f>
        <v>0</v>
      </c>
      <c r="K95" s="23"/>
      <c r="L95" s="23">
        <f>ROUND(K95*E95,2)</f>
        <v>0</v>
      </c>
      <c r="M95" s="23">
        <f>ROUND(F95+I95+K95,2)</f>
        <v>0</v>
      </c>
      <c r="N95" s="24">
        <f>ROUND(L95+J95+G95,2)</f>
        <v>0</v>
      </c>
      <c r="O95" s="87"/>
      <c r="P95" s="5"/>
      <c r="Q95" s="5"/>
    </row>
    <row r="96" spans="1:17" ht="12.75">
      <c r="A96" s="21"/>
      <c r="B96" s="43"/>
      <c r="C96" s="58"/>
      <c r="D96" s="21"/>
      <c r="E96" s="20"/>
      <c r="F96" s="23"/>
      <c r="G96" s="23"/>
      <c r="H96" s="23"/>
      <c r="I96" s="23"/>
      <c r="J96" s="23"/>
      <c r="K96" s="23"/>
      <c r="L96" s="23"/>
      <c r="M96" s="23"/>
      <c r="N96" s="24"/>
      <c r="O96" s="87"/>
      <c r="P96" s="5"/>
      <c r="Q96" s="5"/>
    </row>
    <row r="97" spans="1:17" ht="12.75">
      <c r="A97" s="110" t="s">
        <v>41</v>
      </c>
      <c r="B97" s="44" t="s">
        <v>174</v>
      </c>
      <c r="C97" s="155"/>
      <c r="D97" s="45"/>
      <c r="E97" s="46"/>
      <c r="F97" s="47"/>
      <c r="G97" s="47"/>
      <c r="H97" s="47"/>
      <c r="I97" s="47"/>
      <c r="J97" s="47"/>
      <c r="K97" s="47"/>
      <c r="L97" s="47"/>
      <c r="M97" s="47"/>
      <c r="N97" s="47">
        <f>N98</f>
        <v>0</v>
      </c>
      <c r="O97" s="87"/>
      <c r="P97" s="5"/>
      <c r="Q97" s="5"/>
    </row>
    <row r="98" spans="1:17" ht="12.75">
      <c r="A98" s="115" t="s">
        <v>42</v>
      </c>
      <c r="B98" s="163" t="s">
        <v>175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40">
        <f>ROUND(N99+N100+N101,2)</f>
        <v>0</v>
      </c>
      <c r="O98" s="87"/>
      <c r="P98" s="5"/>
      <c r="Q98" s="5"/>
    </row>
    <row r="99" spans="1:17" ht="12.75">
      <c r="A99" s="21" t="s">
        <v>55</v>
      </c>
      <c r="B99" s="43" t="s">
        <v>182</v>
      </c>
      <c r="C99" s="58" t="s">
        <v>18</v>
      </c>
      <c r="D99" s="21" t="s">
        <v>19</v>
      </c>
      <c r="E99" s="53">
        <v>7.12</v>
      </c>
      <c r="F99" s="23"/>
      <c r="G99" s="23">
        <f>ROUND(E99*F99,2)</f>
        <v>0</v>
      </c>
      <c r="H99" s="23">
        <v>201.75</v>
      </c>
      <c r="I99" s="23"/>
      <c r="J99" s="23">
        <f>ROUND(I99*E99,2)</f>
        <v>0</v>
      </c>
      <c r="K99" s="23"/>
      <c r="L99" s="23"/>
      <c r="M99" s="23">
        <f>ROUND(F99+I99,2)</f>
        <v>0</v>
      </c>
      <c r="N99" s="24">
        <f>ROUND(J99+G99,2)</f>
        <v>0</v>
      </c>
      <c r="O99" s="87"/>
      <c r="P99" s="5"/>
      <c r="Q99" s="5"/>
    </row>
    <row r="100" spans="1:17" ht="12.75">
      <c r="A100" s="21" t="s">
        <v>176</v>
      </c>
      <c r="B100" s="103" t="s">
        <v>164</v>
      </c>
      <c r="C100" s="58" t="s">
        <v>18</v>
      </c>
      <c r="D100" s="21" t="s">
        <v>19</v>
      </c>
      <c r="E100" s="53">
        <v>122.44</v>
      </c>
      <c r="F100" s="23"/>
      <c r="G100" s="23">
        <f>ROUND(E100*F100,2)</f>
        <v>0</v>
      </c>
      <c r="H100" s="23">
        <v>201.75</v>
      </c>
      <c r="I100" s="23"/>
      <c r="J100" s="23">
        <f>ROUND(I100*E100,2)</f>
        <v>0</v>
      </c>
      <c r="K100" s="23"/>
      <c r="L100" s="23"/>
      <c r="M100" s="23">
        <f>ROUND(F100+I100,2)</f>
        <v>0</v>
      </c>
      <c r="N100" s="24">
        <f>ROUND(J100+G100,2)</f>
        <v>0</v>
      </c>
      <c r="O100" s="87"/>
      <c r="P100" s="5"/>
      <c r="Q100" s="5"/>
    </row>
    <row r="101" spans="1:16" ht="12.75">
      <c r="A101" s="21" t="s">
        <v>177</v>
      </c>
      <c r="B101" s="22" t="s">
        <v>185</v>
      </c>
      <c r="C101" s="38" t="s">
        <v>18</v>
      </c>
      <c r="D101" s="21" t="s">
        <v>19</v>
      </c>
      <c r="E101" s="53">
        <v>7.12</v>
      </c>
      <c r="F101" s="23"/>
      <c r="G101" s="23">
        <f>ROUND(E101*F101,2)</f>
        <v>0</v>
      </c>
      <c r="H101" s="23"/>
      <c r="I101" s="23"/>
      <c r="J101" s="23">
        <f>ROUND(I101*E101,2)</f>
        <v>0</v>
      </c>
      <c r="K101" s="23"/>
      <c r="L101" s="23"/>
      <c r="M101" s="23">
        <f>ROUND(F101+I101,2)</f>
        <v>0</v>
      </c>
      <c r="N101" s="24">
        <f>ROUND(J101+G101,2)</f>
        <v>0</v>
      </c>
      <c r="O101" s="87"/>
      <c r="P101"/>
    </row>
    <row r="102" spans="1:16" ht="12.75">
      <c r="A102" s="21"/>
      <c r="B102" s="22"/>
      <c r="C102" s="38"/>
      <c r="D102" s="21"/>
      <c r="E102" s="20"/>
      <c r="F102" s="23"/>
      <c r="G102" s="23"/>
      <c r="H102" s="23"/>
      <c r="I102" s="23"/>
      <c r="J102" s="23"/>
      <c r="K102" s="23"/>
      <c r="L102" s="23"/>
      <c r="M102" s="54"/>
      <c r="N102" s="24"/>
      <c r="O102" s="87"/>
      <c r="P102"/>
    </row>
    <row r="103" spans="1:16" ht="12.75">
      <c r="A103" s="110" t="s">
        <v>146</v>
      </c>
      <c r="B103" s="167" t="s">
        <v>181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50">
        <f>N105</f>
        <v>0</v>
      </c>
      <c r="O103" s="87"/>
      <c r="P103"/>
    </row>
    <row r="104" spans="1:16" ht="12.75">
      <c r="A104" s="115" t="s">
        <v>147</v>
      </c>
      <c r="B104" s="163" t="s">
        <v>86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51">
        <f>N105</f>
        <v>0</v>
      </c>
      <c r="O104" s="87"/>
      <c r="P104"/>
    </row>
    <row r="105" spans="1:16" ht="12.75">
      <c r="A105" s="21" t="s">
        <v>148</v>
      </c>
      <c r="B105" s="43" t="s">
        <v>54</v>
      </c>
      <c r="C105" s="58" t="s">
        <v>35</v>
      </c>
      <c r="D105" s="21" t="s">
        <v>0</v>
      </c>
      <c r="E105" s="20">
        <v>45</v>
      </c>
      <c r="F105" s="23"/>
      <c r="G105" s="23">
        <f>ROUND(E105*F105,2)</f>
        <v>0</v>
      </c>
      <c r="H105" s="23"/>
      <c r="I105" s="23"/>
      <c r="J105" s="23"/>
      <c r="K105" s="23"/>
      <c r="L105" s="23"/>
      <c r="M105" s="23">
        <f>ROUND(F105+I105,2)</f>
        <v>0</v>
      </c>
      <c r="N105" s="24">
        <f>ROUND(J105+G105,2)</f>
        <v>0</v>
      </c>
      <c r="O105" s="87"/>
      <c r="P105"/>
    </row>
    <row r="106" spans="1:16" ht="12.75">
      <c r="A106" s="21"/>
      <c r="B106" s="57"/>
      <c r="C106" s="60"/>
      <c r="D106" s="52"/>
      <c r="E106" s="53"/>
      <c r="F106" s="53"/>
      <c r="G106" s="53"/>
      <c r="H106" s="55"/>
      <c r="I106" s="55"/>
      <c r="J106" s="56"/>
      <c r="K106" s="56"/>
      <c r="L106" s="56"/>
      <c r="M106" s="54"/>
      <c r="N106" s="24"/>
      <c r="O106" s="87"/>
      <c r="P106"/>
    </row>
    <row r="107" spans="1:16" ht="12.75">
      <c r="A107" s="110" t="s">
        <v>178</v>
      </c>
      <c r="B107" s="167" t="s">
        <v>96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50">
        <f>N109</f>
        <v>0</v>
      </c>
      <c r="O107" s="87"/>
      <c r="P107"/>
    </row>
    <row r="108" spans="1:16" ht="12.75">
      <c r="A108" s="115" t="s">
        <v>179</v>
      </c>
      <c r="B108" s="163" t="s">
        <v>68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51">
        <f>ROUND(N109+N110,2)</f>
        <v>0</v>
      </c>
      <c r="O108" s="87"/>
      <c r="P108"/>
    </row>
    <row r="109" spans="1:16" ht="13.5" thickBot="1">
      <c r="A109" s="39" t="s">
        <v>180</v>
      </c>
      <c r="B109" s="31" t="s">
        <v>165</v>
      </c>
      <c r="C109" s="59" t="s">
        <v>18</v>
      </c>
      <c r="D109" s="90" t="s">
        <v>123</v>
      </c>
      <c r="E109" s="32">
        <v>109.78</v>
      </c>
      <c r="F109" s="83"/>
      <c r="G109" s="83">
        <f>ROUND(E109*F109,2)</f>
        <v>0</v>
      </c>
      <c r="H109" s="33"/>
      <c r="I109" s="83"/>
      <c r="J109" s="83">
        <f>ROUND(I109*E109,2)</f>
        <v>0</v>
      </c>
      <c r="K109" s="81"/>
      <c r="L109" s="81"/>
      <c r="M109" s="88">
        <f>ROUND(F109+I109,2)</f>
        <v>0</v>
      </c>
      <c r="N109" s="34">
        <f>ROUND(J109+G109,2)</f>
        <v>0</v>
      </c>
      <c r="O109" s="87"/>
      <c r="P109"/>
    </row>
    <row r="110" spans="2:17" ht="12.75">
      <c r="B110" s="30"/>
      <c r="C110" s="27"/>
      <c r="D110" s="27"/>
      <c r="E110" s="28"/>
      <c r="G110" s="11"/>
      <c r="H110" s="12"/>
      <c r="I110" s="5"/>
      <c r="J110" s="5"/>
      <c r="K110" s="5"/>
      <c r="L110" s="5"/>
      <c r="M110" s="5"/>
      <c r="N110" s="42"/>
      <c r="O110" s="73"/>
      <c r="Q110" s="85"/>
    </row>
    <row r="111" spans="2:17" ht="12.75">
      <c r="B111" s="30"/>
      <c r="C111" s="27"/>
      <c r="D111" s="27"/>
      <c r="E111" s="28"/>
      <c r="F111" s="66" t="s">
        <v>73</v>
      </c>
      <c r="G111" s="68">
        <f>ROUND(G13+G15+G16+G17+G18+G19+G21+G26+G27+G28+G29+G30+G31+G33+G32+G34+G35+G39+G40+G41+G44+G45+G52+G63+G67+G73+G74+G77+G78+G82+G83+G85+G88+G89+G92+G95+G99+G100+G101+G105+G109,2)</f>
        <v>0</v>
      </c>
      <c r="H111" s="66"/>
      <c r="I111" s="67" t="s">
        <v>74</v>
      </c>
      <c r="J111" s="69">
        <f>ROUND(J13+J16+J17+J18+J19+J21+J26+J27+J28+J29+J30+J31+J32+J33+J34+J35+J39+J40+J41+J44+J45+J46+J47+J48+J49+J50+J51+J56+J59+J60+J67+J68+J69+J73+J74+J77+J78+J82+J83+J84+J85+J88+J89+J92+J95+J99+J100+J101+J109,2)</f>
        <v>0</v>
      </c>
      <c r="K111" s="67" t="s">
        <v>75</v>
      </c>
      <c r="L111" s="68">
        <f>ROUND(L16+L17+L28+L32+L33+L34+L41+L45+L78+L95,2)</f>
        <v>0</v>
      </c>
      <c r="M111" s="5"/>
      <c r="N111" s="68">
        <f>ROUND(N11+N23+N37+N54+N65+N71+N80+N97+N103+N107,2)</f>
        <v>0</v>
      </c>
      <c r="O111" s="74"/>
      <c r="P111" s="74"/>
      <c r="Q111" s="86"/>
    </row>
    <row r="112" spans="2:17" ht="12.75">
      <c r="B112" s="48"/>
      <c r="C112" s="7"/>
      <c r="D112" s="10"/>
      <c r="E112" s="17"/>
      <c r="F112" s="9"/>
      <c r="G112" s="82"/>
      <c r="H112" s="5"/>
      <c r="I112" s="5"/>
      <c r="J112" s="84"/>
      <c r="K112" s="5"/>
      <c r="L112" s="19"/>
      <c r="M112"/>
      <c r="N112" s="89"/>
      <c r="O112" s="74"/>
      <c r="P112" s="74"/>
      <c r="Q112" s="86"/>
    </row>
    <row r="113" spans="2:17" ht="13.5" thickBot="1">
      <c r="B113" s="48"/>
      <c r="C113" s="7"/>
      <c r="D113" s="10"/>
      <c r="E113" s="17"/>
      <c r="F113" s="9"/>
      <c r="G113" s="82"/>
      <c r="H113" s="5"/>
      <c r="I113" s="5"/>
      <c r="J113" s="84"/>
      <c r="K113" s="5"/>
      <c r="L113" s="19"/>
      <c r="M113"/>
      <c r="N113" s="89"/>
      <c r="O113" s="74"/>
      <c r="P113" s="74"/>
      <c r="Q113" s="86"/>
    </row>
    <row r="114" spans="1:17" ht="12.75">
      <c r="A114" s="121" t="s">
        <v>189</v>
      </c>
      <c r="B114" s="122" t="s">
        <v>190</v>
      </c>
      <c r="C114" s="7"/>
      <c r="D114" s="10"/>
      <c r="E114" s="17"/>
      <c r="F114" s="9"/>
      <c r="G114" s="82"/>
      <c r="H114" s="5"/>
      <c r="I114" s="5"/>
      <c r="J114" s="84"/>
      <c r="K114" s="5"/>
      <c r="L114" s="174" t="s">
        <v>45</v>
      </c>
      <c r="M114" s="174"/>
      <c r="N114" s="174"/>
      <c r="O114" s="74"/>
      <c r="P114" s="74"/>
      <c r="Q114" s="86"/>
    </row>
    <row r="115" spans="2:17" ht="12.75" customHeight="1">
      <c r="B115" s="123" t="s">
        <v>191</v>
      </c>
      <c r="C115" s="7"/>
      <c r="D115" s="10"/>
      <c r="E115" s="17"/>
      <c r="F115" s="9"/>
      <c r="G115" s="82"/>
      <c r="H115" s="5"/>
      <c r="I115" s="5"/>
      <c r="J115" s="84"/>
      <c r="K115" s="5"/>
      <c r="L115" s="49" t="s">
        <v>46</v>
      </c>
      <c r="M115" s="25"/>
      <c r="N115" s="75"/>
      <c r="O115" s="74"/>
      <c r="P115" s="74"/>
      <c r="Q115" s="86"/>
    </row>
    <row r="116" spans="2:17" ht="12.75">
      <c r="B116" s="123"/>
      <c r="C116" s="7"/>
      <c r="D116" s="10"/>
      <c r="E116" s="17"/>
      <c r="F116" s="9"/>
      <c r="G116" s="82"/>
      <c r="H116" s="5"/>
      <c r="I116" s="5"/>
      <c r="J116" s="84"/>
      <c r="K116" s="5"/>
      <c r="L116" s="49" t="s">
        <v>47</v>
      </c>
      <c r="M116" s="25"/>
      <c r="N116" s="75"/>
      <c r="O116" s="74"/>
      <c r="P116" s="74"/>
      <c r="Q116" s="86"/>
    </row>
    <row r="117" spans="2:17" ht="12.75">
      <c r="B117" s="48"/>
      <c r="C117" s="7"/>
      <c r="D117" s="10"/>
      <c r="E117" s="17"/>
      <c r="F117" s="9"/>
      <c r="G117" s="82"/>
      <c r="H117" s="5"/>
      <c r="I117" s="5"/>
      <c r="J117" s="84"/>
      <c r="K117" s="5"/>
      <c r="L117" s="49" t="s">
        <v>167</v>
      </c>
      <c r="M117" s="25"/>
      <c r="N117" s="75"/>
      <c r="O117" s="74"/>
      <c r="P117" s="74"/>
      <c r="Q117" s="86"/>
    </row>
    <row r="118" spans="2:17" ht="12.75">
      <c r="B118" s="48"/>
      <c r="C118" s="7"/>
      <c r="D118" s="10"/>
      <c r="E118" s="17"/>
      <c r="F118" s="9"/>
      <c r="G118" s="82"/>
      <c r="H118" s="5"/>
      <c r="I118" s="5"/>
      <c r="J118" s="84"/>
      <c r="K118" s="5"/>
      <c r="L118" s="36" t="s">
        <v>48</v>
      </c>
      <c r="M118" s="25"/>
      <c r="N118" s="75"/>
      <c r="O118" s="74"/>
      <c r="P118" s="74"/>
      <c r="Q118" s="86"/>
    </row>
    <row r="119" spans="2:17" ht="12.75">
      <c r="B119" s="48"/>
      <c r="C119" s="7"/>
      <c r="D119" s="10"/>
      <c r="E119" s="17"/>
      <c r="F119" s="9"/>
      <c r="G119" s="82"/>
      <c r="H119" s="5"/>
      <c r="I119" s="5"/>
      <c r="J119" s="84"/>
      <c r="K119" s="5"/>
      <c r="L119" s="170" t="s">
        <v>49</v>
      </c>
      <c r="M119" s="171"/>
      <c r="N119" s="75"/>
      <c r="O119" s="74"/>
      <c r="P119" s="74"/>
      <c r="Q119" s="86"/>
    </row>
    <row r="120" spans="2:17" ht="12.75">
      <c r="B120" s="48"/>
      <c r="C120" s="7"/>
      <c r="D120" s="10"/>
      <c r="E120" s="17"/>
      <c r="F120" s="9"/>
      <c r="G120" s="82"/>
      <c r="H120" s="5"/>
      <c r="I120" s="5"/>
      <c r="J120" s="84"/>
      <c r="K120" s="5"/>
      <c r="L120" s="170" t="s">
        <v>50</v>
      </c>
      <c r="M120" s="171"/>
      <c r="N120" s="75">
        <f>N121+N122+N123</f>
        <v>0</v>
      </c>
      <c r="O120" s="74"/>
      <c r="P120" s="74"/>
      <c r="Q120" s="86"/>
    </row>
    <row r="121" spans="2:17" ht="12.75">
      <c r="B121" s="48"/>
      <c r="C121" s="7"/>
      <c r="D121" s="10"/>
      <c r="E121" s="17"/>
      <c r="F121" s="9"/>
      <c r="G121" s="82"/>
      <c r="H121" s="5"/>
      <c r="I121" s="5"/>
      <c r="J121" s="84"/>
      <c r="K121" s="5"/>
      <c r="L121" s="36" t="s">
        <v>132</v>
      </c>
      <c r="M121" s="26"/>
      <c r="N121" s="95"/>
      <c r="O121" s="74"/>
      <c r="P121" s="74"/>
      <c r="Q121" s="86"/>
    </row>
    <row r="122" spans="2:17" ht="12.75">
      <c r="B122" s="48"/>
      <c r="C122" s="7"/>
      <c r="D122" s="10"/>
      <c r="E122" s="17"/>
      <c r="F122" s="9"/>
      <c r="G122" s="82"/>
      <c r="H122" s="5"/>
      <c r="I122" s="5"/>
      <c r="J122" s="84"/>
      <c r="K122" s="5"/>
      <c r="L122" s="170" t="s">
        <v>51</v>
      </c>
      <c r="M122" s="171"/>
      <c r="N122" s="76"/>
      <c r="O122" s="74"/>
      <c r="P122" s="74"/>
      <c r="Q122" s="86"/>
    </row>
    <row r="123" spans="2:17" ht="12.75">
      <c r="B123" s="48"/>
      <c r="C123" s="7"/>
      <c r="D123" s="10"/>
      <c r="E123" s="17"/>
      <c r="F123" s="9"/>
      <c r="G123" s="82"/>
      <c r="H123" s="5"/>
      <c r="I123" s="5"/>
      <c r="J123" s="84"/>
      <c r="K123" s="5"/>
      <c r="L123" s="170" t="s">
        <v>52</v>
      </c>
      <c r="M123" s="171"/>
      <c r="N123" s="76"/>
      <c r="O123" s="74"/>
      <c r="P123" s="74"/>
      <c r="Q123" s="86"/>
    </row>
    <row r="124" spans="2:17" ht="13.5" thickBot="1">
      <c r="B124" s="48"/>
      <c r="C124" s="7"/>
      <c r="D124" s="10"/>
      <c r="E124" s="17"/>
      <c r="F124" s="9"/>
      <c r="G124" s="82"/>
      <c r="H124" s="5"/>
      <c r="I124" s="5"/>
      <c r="J124" s="84"/>
      <c r="K124" s="5"/>
      <c r="L124" s="172" t="s">
        <v>53</v>
      </c>
      <c r="M124" s="173"/>
      <c r="N124" s="77">
        <f>(((1+N115+N118+N117)*(1+N116)*(1+N119))/(1-N120))-1</f>
        <v>0</v>
      </c>
      <c r="O124" s="74"/>
      <c r="P124" s="74"/>
      <c r="Q124" s="86"/>
    </row>
    <row r="125" spans="3:17" ht="12.75">
      <c r="C125" s="7"/>
      <c r="D125" s="10"/>
      <c r="E125" s="17"/>
      <c r="G125" s="18"/>
      <c r="H125" s="5"/>
      <c r="I125" s="5"/>
      <c r="J125" s="5"/>
      <c r="K125" s="5"/>
      <c r="L125" s="5"/>
      <c r="M125"/>
      <c r="N125"/>
      <c r="O125" s="73"/>
      <c r="Q125" s="85"/>
    </row>
    <row r="126" spans="3:17" ht="12.75">
      <c r="C126" s="7"/>
      <c r="D126" s="10"/>
      <c r="E126" s="10"/>
      <c r="F126" s="10"/>
      <c r="G126" s="8"/>
      <c r="H126" s="9"/>
      <c r="I126" s="9"/>
      <c r="J126"/>
      <c r="K126" s="166" t="s">
        <v>69</v>
      </c>
      <c r="L126" s="166"/>
      <c r="M126" s="70">
        <f>N124</f>
        <v>0</v>
      </c>
      <c r="Q126" s="85"/>
    </row>
    <row r="127" spans="2:17" ht="12.75">
      <c r="B127" s="48"/>
      <c r="C127" s="13"/>
      <c r="D127" s="9"/>
      <c r="E127" s="9"/>
      <c r="F127" s="9"/>
      <c r="G127" s="8"/>
      <c r="H127" s="10"/>
      <c r="I127" s="10"/>
      <c r="J127"/>
      <c r="K127" s="165" t="s">
        <v>70</v>
      </c>
      <c r="L127" s="165"/>
      <c r="M127" s="165"/>
      <c r="N127" s="68">
        <f>N111</f>
        <v>0</v>
      </c>
      <c r="Q127" s="85"/>
    </row>
    <row r="128" spans="3:17" ht="12.75">
      <c r="C128" s="13"/>
      <c r="D128" s="9"/>
      <c r="E128" s="9"/>
      <c r="F128" s="9"/>
      <c r="G128" s="8"/>
      <c r="H128" s="10"/>
      <c r="I128" s="10"/>
      <c r="J128"/>
      <c r="K128" s="165" t="s">
        <v>71</v>
      </c>
      <c r="L128" s="165"/>
      <c r="M128" s="165"/>
      <c r="N128" s="68">
        <f>ROUND(N127*M126,2)</f>
        <v>0</v>
      </c>
      <c r="Q128" s="85"/>
    </row>
    <row r="129" spans="1:17" ht="12.75">
      <c r="A129" s="72"/>
      <c r="C129" s="13"/>
      <c r="D129" s="9"/>
      <c r="E129" s="9"/>
      <c r="F129" s="9"/>
      <c r="G129" s="8"/>
      <c r="H129" s="10"/>
      <c r="I129" s="10"/>
      <c r="J129"/>
      <c r="K129" s="169" t="s">
        <v>72</v>
      </c>
      <c r="L129" s="169"/>
      <c r="M129" s="169"/>
      <c r="N129" s="68">
        <f>SUM(N127:N128)</f>
        <v>0</v>
      </c>
      <c r="Q129" s="85"/>
    </row>
    <row r="130" spans="1:28" ht="12.75">
      <c r="A130" s="168" t="s">
        <v>192</v>
      </c>
      <c r="B130" s="168"/>
      <c r="C130" s="125"/>
      <c r="D130" s="124"/>
      <c r="E130" s="125"/>
      <c r="F130" s="124"/>
      <c r="G130" s="124"/>
      <c r="H130" s="124"/>
      <c r="I130" s="124"/>
      <c r="J130" s="124"/>
      <c r="K130" s="124"/>
      <c r="L130" s="126"/>
      <c r="M130" s="10"/>
      <c r="N130" s="127"/>
      <c r="O130" s="127"/>
      <c r="P130" s="127"/>
      <c r="Q130" s="127"/>
      <c r="R130" s="128"/>
      <c r="S130" s="129"/>
      <c r="T130" s="129"/>
      <c r="U130" s="129"/>
      <c r="V130" s="129"/>
      <c r="W130" s="129"/>
      <c r="X130" s="129"/>
      <c r="Y130" s="129"/>
      <c r="Z130" s="129"/>
      <c r="AA130" s="130"/>
      <c r="AB130" s="130"/>
    </row>
    <row r="131" spans="1:28" ht="12.75" customHeight="1" hidden="1">
      <c r="A131" s="161" t="s">
        <v>193</v>
      </c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26"/>
      <c r="M131" s="10"/>
      <c r="N131" s="127"/>
      <c r="O131" s="127"/>
      <c r="P131" s="127"/>
      <c r="Q131" s="127"/>
      <c r="R131" s="128"/>
      <c r="S131" s="129"/>
      <c r="T131" s="129"/>
      <c r="U131" s="129"/>
      <c r="V131" s="129"/>
      <c r="W131" s="129"/>
      <c r="X131" s="129"/>
      <c r="Y131" s="129"/>
      <c r="Z131" s="129"/>
      <c r="AA131" s="130"/>
      <c r="AB131" s="130"/>
    </row>
    <row r="132" spans="1:28" ht="12.75" customHeight="1" hidden="1">
      <c r="A132" s="161" t="s">
        <v>194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26"/>
      <c r="M132" s="10"/>
      <c r="N132" s="127"/>
      <c r="O132" s="127"/>
      <c r="P132" s="127"/>
      <c r="Q132" s="127"/>
      <c r="R132" s="128"/>
      <c r="S132" s="129"/>
      <c r="T132" s="129"/>
      <c r="U132" s="129"/>
      <c r="V132" s="129"/>
      <c r="W132" s="129"/>
      <c r="X132" s="129"/>
      <c r="Y132" s="129"/>
      <c r="Z132" s="129"/>
      <c r="AA132" s="130"/>
      <c r="AB132" s="130"/>
    </row>
    <row r="133" spans="1:28" ht="12.75" customHeight="1" hidden="1">
      <c r="A133" s="162" t="s">
        <v>195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26"/>
      <c r="M133" s="10"/>
      <c r="N133" s="127"/>
      <c r="O133" s="127"/>
      <c r="P133" s="127"/>
      <c r="Q133" s="127"/>
      <c r="R133" s="128"/>
      <c r="S133" s="129"/>
      <c r="T133" s="131"/>
      <c r="U133" s="132"/>
      <c r="V133" s="132"/>
      <c r="W133" s="133"/>
      <c r="X133" s="133"/>
      <c r="Y133" s="133"/>
      <c r="Z133" s="133"/>
      <c r="AA133" s="133"/>
      <c r="AB133" s="130"/>
    </row>
    <row r="134" spans="1:28" ht="12.75">
      <c r="A134" s="158" t="s">
        <v>200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27"/>
      <c r="P134" s="127"/>
      <c r="Q134" s="127"/>
      <c r="R134" s="128"/>
      <c r="S134" s="129"/>
      <c r="T134" s="131"/>
      <c r="U134" s="134"/>
      <c r="V134" s="134"/>
      <c r="W134" s="133"/>
      <c r="X134" s="133"/>
      <c r="Y134" s="133"/>
      <c r="Z134" s="133"/>
      <c r="AA134" s="133"/>
      <c r="AB134" s="130"/>
    </row>
    <row r="135" spans="1:28" ht="12.75">
      <c r="A135" s="16"/>
      <c r="B135" s="15"/>
      <c r="C135" s="7"/>
      <c r="D135" s="7"/>
      <c r="E135" s="12"/>
      <c r="F135" s="12"/>
      <c r="G135" s="8"/>
      <c r="H135" s="135"/>
      <c r="I135" s="12"/>
      <c r="J135" s="3"/>
      <c r="K135" s="3"/>
      <c r="L135" s="136"/>
      <c r="M135" s="133"/>
      <c r="N135" s="137"/>
      <c r="O135" s="137"/>
      <c r="P135" s="137"/>
      <c r="Q135" s="138"/>
      <c r="R135" s="128"/>
      <c r="S135" s="129"/>
      <c r="T135" s="129"/>
      <c r="U135" s="129"/>
      <c r="V135" s="129"/>
      <c r="W135" s="129"/>
      <c r="X135" s="129"/>
      <c r="Y135" s="129"/>
      <c r="Z135" s="129"/>
      <c r="AA135" s="130"/>
      <c r="AB135" s="130"/>
    </row>
    <row r="136" spans="1:28" ht="12.75">
      <c r="A136" s="158" t="s">
        <v>196</v>
      </c>
      <c r="B136" s="158"/>
      <c r="C136" s="7"/>
      <c r="D136" s="7"/>
      <c r="E136" s="12"/>
      <c r="F136" s="12"/>
      <c r="G136" s="8"/>
      <c r="H136" s="135"/>
      <c r="I136" s="12"/>
      <c r="J136" s="3"/>
      <c r="K136" s="3"/>
      <c r="L136" s="136"/>
      <c r="M136" s="12"/>
      <c r="N136" s="4"/>
      <c r="O136" s="4"/>
      <c r="P136" s="4"/>
      <c r="Q136" s="3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</row>
    <row r="137" spans="1:28" ht="12.75">
      <c r="A137" s="130"/>
      <c r="B137" s="98"/>
      <c r="C137" s="78"/>
      <c r="D137" s="78"/>
      <c r="E137" s="133"/>
      <c r="F137" s="12"/>
      <c r="G137" s="8"/>
      <c r="H137" s="135"/>
      <c r="I137" s="12"/>
      <c r="J137" s="6"/>
      <c r="K137" s="14"/>
      <c r="L137" s="135"/>
      <c r="M137" s="12"/>
      <c r="N137" s="4"/>
      <c r="O137" s="4"/>
      <c r="P137" s="4"/>
      <c r="Q137" s="3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</row>
    <row r="138" spans="1:28" ht="12.75">
      <c r="A138" s="158" t="s">
        <v>201</v>
      </c>
      <c r="B138" s="158"/>
      <c r="C138" s="7"/>
      <c r="D138" s="7"/>
      <c r="E138" s="12"/>
      <c r="F138" s="12"/>
      <c r="G138" s="8"/>
      <c r="H138" s="135"/>
      <c r="I138" s="12"/>
      <c r="J138" s="12"/>
      <c r="K138" s="12"/>
      <c r="L138" s="135"/>
      <c r="M138" s="12"/>
      <c r="N138" s="4"/>
      <c r="O138" s="4"/>
      <c r="P138" s="4"/>
      <c r="Q138" s="3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</row>
    <row r="139" spans="1:28" ht="12.75">
      <c r="A139" s="102"/>
      <c r="B139" s="102"/>
      <c r="C139" s="7"/>
      <c r="D139" s="7"/>
      <c r="E139" s="12"/>
      <c r="F139" s="12"/>
      <c r="G139" s="8"/>
      <c r="H139" s="135"/>
      <c r="I139" s="12"/>
      <c r="J139" s="12"/>
      <c r="K139" s="12"/>
      <c r="L139" s="135"/>
      <c r="M139" s="12"/>
      <c r="N139" s="4"/>
      <c r="O139" s="4"/>
      <c r="P139" s="4"/>
      <c r="Q139" s="3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</row>
    <row r="140" spans="1:28" ht="12.75">
      <c r="A140" s="16"/>
      <c r="B140" s="15"/>
      <c r="C140" s="7"/>
      <c r="D140" s="7"/>
      <c r="E140" s="12"/>
      <c r="F140" s="12"/>
      <c r="G140" s="8"/>
      <c r="H140" s="135"/>
      <c r="I140" s="12"/>
      <c r="J140" s="12"/>
      <c r="K140" s="12"/>
      <c r="L140" s="135"/>
      <c r="M140" s="3"/>
      <c r="N140" s="4"/>
      <c r="O140" s="4"/>
      <c r="P140" s="4"/>
      <c r="Q140" s="3"/>
      <c r="R140" s="128"/>
      <c r="S140" s="129"/>
      <c r="T140" s="129"/>
      <c r="U140" s="129"/>
      <c r="V140" s="129"/>
      <c r="W140" s="129"/>
      <c r="X140" s="129"/>
      <c r="Y140" s="129"/>
      <c r="Z140" s="129"/>
      <c r="AA140" s="130"/>
      <c r="AB140" s="130"/>
    </row>
    <row r="141" spans="1:28" s="80" customFormat="1" ht="12.75">
      <c r="A141" s="160" t="s">
        <v>197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4"/>
      <c r="P141" s="4"/>
      <c r="Q141" s="3"/>
      <c r="R141" s="129"/>
      <c r="S141" s="129"/>
      <c r="T141" s="129"/>
      <c r="U141" s="129"/>
      <c r="V141" s="129"/>
      <c r="W141" s="129"/>
      <c r="X141" s="129"/>
      <c r="Y141" s="129"/>
      <c r="Z141" s="130"/>
      <c r="AA141" s="130"/>
      <c r="AB141" s="130"/>
    </row>
    <row r="142" spans="1:28" ht="12.75">
      <c r="A142" s="16"/>
      <c r="B142" s="15"/>
      <c r="C142" s="7"/>
      <c r="D142" s="7"/>
      <c r="E142" s="12"/>
      <c r="F142" s="12"/>
      <c r="G142" s="8"/>
      <c r="H142" s="135"/>
      <c r="I142" s="12"/>
      <c r="J142" s="12"/>
      <c r="K142" s="12"/>
      <c r="L142" s="135"/>
      <c r="M142" s="3"/>
      <c r="N142" s="4"/>
      <c r="O142" s="4"/>
      <c r="P142" s="4"/>
      <c r="Q142" s="3"/>
      <c r="R142" s="129"/>
      <c r="S142" s="129"/>
      <c r="T142" s="129"/>
      <c r="U142" s="129"/>
      <c r="V142" s="129"/>
      <c r="W142" s="129"/>
      <c r="X142" s="129"/>
      <c r="Y142" s="129"/>
      <c r="Z142" s="130"/>
      <c r="AA142" s="130"/>
      <c r="AB142" s="130"/>
    </row>
    <row r="143" spans="1:28" ht="12.75">
      <c r="A143" s="139" t="s">
        <v>198</v>
      </c>
      <c r="B143" s="140"/>
      <c r="C143" s="13"/>
      <c r="D143" s="13"/>
      <c r="E143" s="14"/>
      <c r="F143" s="14"/>
      <c r="G143" s="141"/>
      <c r="H143" s="142"/>
      <c r="I143" s="14"/>
      <c r="J143" s="14"/>
      <c r="K143" s="14"/>
      <c r="L143" s="142"/>
      <c r="M143" s="65"/>
      <c r="N143" s="143"/>
      <c r="O143" s="4"/>
      <c r="P143" s="4"/>
      <c r="Q143" s="3"/>
      <c r="R143" s="128"/>
      <c r="S143" s="129"/>
      <c r="T143" s="129"/>
      <c r="U143" s="129"/>
      <c r="V143" s="129"/>
      <c r="W143" s="129"/>
      <c r="X143" s="129"/>
      <c r="Y143" s="129"/>
      <c r="Z143" s="129"/>
      <c r="AA143" s="130"/>
      <c r="AB143" s="130"/>
    </row>
    <row r="144" spans="1:28" ht="12.75">
      <c r="A144" s="159" t="s">
        <v>199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4"/>
      <c r="P144" s="4"/>
      <c r="Q144" s="3"/>
      <c r="R144" s="128"/>
      <c r="S144" s="129"/>
      <c r="T144" s="129"/>
      <c r="U144" s="129"/>
      <c r="V144" s="129"/>
      <c r="W144" s="129"/>
      <c r="X144" s="129"/>
      <c r="Y144" s="129"/>
      <c r="Z144" s="129"/>
      <c r="AA144" s="130"/>
      <c r="AB144" s="130"/>
    </row>
  </sheetData>
  <sheetProtection selectLockedCells="1" selectUnlockedCells="1"/>
  <mergeCells count="57">
    <mergeCell ref="B9:B10"/>
    <mergeCell ref="A3:K3"/>
    <mergeCell ref="M9:N9"/>
    <mergeCell ref="K9:L9"/>
    <mergeCell ref="B12:M12"/>
    <mergeCell ref="B14:M14"/>
    <mergeCell ref="E9:E10"/>
    <mergeCell ref="A9:A10"/>
    <mergeCell ref="I9:J9"/>
    <mergeCell ref="F9:G9"/>
    <mergeCell ref="C9:C10"/>
    <mergeCell ref="D9:D10"/>
    <mergeCell ref="B11:M11"/>
    <mergeCell ref="B25:M25"/>
    <mergeCell ref="B24:M24"/>
    <mergeCell ref="B66:M66"/>
    <mergeCell ref="B58:M58"/>
    <mergeCell ref="B54:M54"/>
    <mergeCell ref="B20:M20"/>
    <mergeCell ref="B37:M37"/>
    <mergeCell ref="B72:M72"/>
    <mergeCell ref="B76:M76"/>
    <mergeCell ref="B38:M38"/>
    <mergeCell ref="B104:M104"/>
    <mergeCell ref="B91:M91"/>
    <mergeCell ref="B62:M62"/>
    <mergeCell ref="B94:M94"/>
    <mergeCell ref="L124:M124"/>
    <mergeCell ref="K128:M128"/>
    <mergeCell ref="L114:N114"/>
    <mergeCell ref="L122:M122"/>
    <mergeCell ref="L119:M119"/>
    <mergeCell ref="B43:M43"/>
    <mergeCell ref="B87:M87"/>
    <mergeCell ref="B81:M81"/>
    <mergeCell ref="B107:M107"/>
    <mergeCell ref="L123:M123"/>
    <mergeCell ref="A134:N134"/>
    <mergeCell ref="B55:M55"/>
    <mergeCell ref="K127:M127"/>
    <mergeCell ref="K126:L126"/>
    <mergeCell ref="B98:M98"/>
    <mergeCell ref="B103:M103"/>
    <mergeCell ref="A130:B130"/>
    <mergeCell ref="K129:M129"/>
    <mergeCell ref="B108:M108"/>
    <mergeCell ref="L120:M120"/>
    <mergeCell ref="A5:K5"/>
    <mergeCell ref="A6:K6"/>
    <mergeCell ref="A1:N1"/>
    <mergeCell ref="A136:B136"/>
    <mergeCell ref="A138:B138"/>
    <mergeCell ref="A144:N144"/>
    <mergeCell ref="A141:N141"/>
    <mergeCell ref="A131:K131"/>
    <mergeCell ref="A132:K132"/>
    <mergeCell ref="A133:K13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3" r:id="rId2"/>
  <ignoredErrors>
    <ignoredError sqref="M28 N107 N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Luiz Savi Júnior</dc:creator>
  <cp:keywords/>
  <dc:description/>
  <cp:lastModifiedBy>Geraldo Luiz Savi Júnior</cp:lastModifiedBy>
  <cp:lastPrinted>2016-08-29T20:43:40Z</cp:lastPrinted>
  <dcterms:created xsi:type="dcterms:W3CDTF">2014-05-05T16:42:42Z</dcterms:created>
  <dcterms:modified xsi:type="dcterms:W3CDTF">2016-08-29T20:44:55Z</dcterms:modified>
  <cp:category/>
  <cp:version/>
  <cp:contentType/>
  <cp:contentStatus/>
</cp:coreProperties>
</file>