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ÇAMENTO" sheetId="1" r:id="rId1"/>
  </sheets>
  <definedNames>
    <definedName name="_xlnm.Print_Area" localSheetId="0">'ORÇAMENTO'!$A$1:$M$102</definedName>
    <definedName name="Excel_BuiltIn_Print_Titles" localSheetId="0">'ORÇAMENTO'!$1:$6</definedName>
    <definedName name="_xlnm.Print_Titles" localSheetId="0">'ORÇAMENTO'!$1:$6</definedName>
  </definedNames>
  <calcPr fullCalcOnLoad="1"/>
</workbook>
</file>

<file path=xl/sharedStrings.xml><?xml version="1.0" encoding="utf-8"?>
<sst xmlns="http://schemas.openxmlformats.org/spreadsheetml/2006/main" count="251" uniqueCount="166">
  <si>
    <t>h</t>
  </si>
  <si>
    <t>1.2.1</t>
  </si>
  <si>
    <t>MÃO DE OBRA</t>
  </si>
  <si>
    <t>VALOR TOTAL</t>
  </si>
  <si>
    <t>ITEM</t>
  </si>
  <si>
    <t>DISCRIMINAÇÃO DOS SERVIÇOS</t>
  </si>
  <si>
    <t>CLASS</t>
  </si>
  <si>
    <t>UNID.</t>
  </si>
  <si>
    <t>QUANT</t>
  </si>
  <si>
    <t>PREÇO UNIT</t>
  </si>
  <si>
    <t>PREÇO TOTAL</t>
  </si>
  <si>
    <t>UNIT.</t>
  </si>
  <si>
    <t>TOTAL</t>
  </si>
  <si>
    <t>1.0</t>
  </si>
  <si>
    <t>1.1</t>
  </si>
  <si>
    <t>SER.CG</t>
  </si>
  <si>
    <t>1.2</t>
  </si>
  <si>
    <t>1.3</t>
  </si>
  <si>
    <t>2.0</t>
  </si>
  <si>
    <t>2.1</t>
  </si>
  <si>
    <t>MATERIAIS</t>
  </si>
  <si>
    <t>3.0</t>
  </si>
  <si>
    <t>4.0</t>
  </si>
  <si>
    <t>4.1</t>
  </si>
  <si>
    <t>5.0</t>
  </si>
  <si>
    <t>5.1</t>
  </si>
  <si>
    <t>EMPRE</t>
  </si>
  <si>
    <t>6.0</t>
  </si>
  <si>
    <t>6.1</t>
  </si>
  <si>
    <t>6.1.1</t>
  </si>
  <si>
    <t>COMPOSIÇÃO BDI - SERVIÇOS</t>
  </si>
  <si>
    <t>RISCO E IMPREVISTOS</t>
  </si>
  <si>
    <t>DESPESAS FINANCEIRAS</t>
  </si>
  <si>
    <t>ADMINISTRAÇÃO CENTRAL</t>
  </si>
  <si>
    <t>LUCRO</t>
  </si>
  <si>
    <t>TRIBUTOS</t>
  </si>
  <si>
    <t>COFINS</t>
  </si>
  <si>
    <t>PIS</t>
  </si>
  <si>
    <t>TOTAL FINAL</t>
  </si>
  <si>
    <t xml:space="preserve">EQUIPAMENTOS </t>
  </si>
  <si>
    <t>TRANSPORTE DE ENTULHO COM CAMINHAO BASCULANTE 6 M3, RODOVIA PAVIMENTADA, DMT 0,5 A 1,0 KM</t>
  </si>
  <si>
    <t>SERVIÇOS PRELIMINARES</t>
  </si>
  <si>
    <t>Organização do Canteiro</t>
  </si>
  <si>
    <t>1.1.1</t>
  </si>
  <si>
    <t>PLACA DE OBRA, CHAPA EM AÇO GALVANIZADO 1,00x2,00m</t>
  </si>
  <si>
    <t>1.2.2</t>
  </si>
  <si>
    <t>1.3.1</t>
  </si>
  <si>
    <t xml:space="preserve">Limpeza final </t>
  </si>
  <si>
    <t>BDI SERVIÇOS</t>
  </si>
  <si>
    <t>TOTAL GERAL - SEM BDI e ADM</t>
  </si>
  <si>
    <t xml:space="preserve">BDI </t>
  </si>
  <si>
    <t xml:space="preserve">TOTAL GERALCOM BDI     </t>
  </si>
  <si>
    <t xml:space="preserve">LIMPEZA FINAL </t>
  </si>
  <si>
    <t>3.1</t>
  </si>
  <si>
    <r>
      <t>m</t>
    </r>
    <r>
      <rPr>
        <vertAlign val="superscript"/>
        <sz val="8"/>
        <rFont val="Arial"/>
        <family val="2"/>
      </rPr>
      <t>2</t>
    </r>
  </si>
  <si>
    <t>APLICAÇÃO MANUAL DE PINTURA COM TINTA LÁTEX ACRÍLICA EM PAREDES, DUAS DEMÃOS</t>
  </si>
  <si>
    <t>SEGURO + GARANTIA</t>
  </si>
  <si>
    <t>ISSQN (JOINVILLE)</t>
  </si>
  <si>
    <r>
      <t>m</t>
    </r>
    <r>
      <rPr>
        <vertAlign val="superscript"/>
        <sz val="9"/>
        <rFont val="Arial"/>
        <family val="2"/>
      </rPr>
      <t>2</t>
    </r>
  </si>
  <si>
    <t>Limpeza e preparo das superfícies</t>
  </si>
  <si>
    <t>1.3.2</t>
  </si>
  <si>
    <t>1.3.3</t>
  </si>
  <si>
    <t>1.1.2</t>
  </si>
  <si>
    <t>1.1.3</t>
  </si>
  <si>
    <t>1.1.4</t>
  </si>
  <si>
    <t>m/mês</t>
  </si>
  <si>
    <t>APLICAÇÃO E LIXAMENTO DE MASSA LÁTEX ACRÍLICA EM PAREDES, DUAS DEMÃOS</t>
  </si>
  <si>
    <t>1.4</t>
  </si>
  <si>
    <r>
      <t>CARGA MANUAL DE ENTULHO EM CAMINHÃO BASCULANTE 6M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</si>
  <si>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3</t>
    </r>
  </si>
  <si>
    <t>EXECUÇÃO DA PINTURA EXTERNA</t>
  </si>
  <si>
    <t>EXECUÇÃO DA PINTURA INTERNA</t>
  </si>
  <si>
    <t>EXECUÇÃO DE PINTURA EM MADEIRA</t>
  </si>
  <si>
    <t>5.1.1</t>
  </si>
  <si>
    <t>1.4.1</t>
  </si>
  <si>
    <t>m</t>
  </si>
  <si>
    <t>Tratamento de trincas em paredes (juntas de dilatação)</t>
  </si>
  <si>
    <t>2.1.1</t>
  </si>
  <si>
    <t>Execução da pintura externa</t>
  </si>
  <si>
    <t>2.1.2</t>
  </si>
  <si>
    <t>2.1.3</t>
  </si>
  <si>
    <t>APLICAÇÃO MANUAL DE PINTURA COM TINTA TEXTURIZADA ACRÍLICA EM PANOS COM PESENÇA DE VÃOS DE EDIFÍCIOS DE MÚLTIPLOS PAVIMENTOS, UMA COR</t>
  </si>
  <si>
    <t>2.1.4</t>
  </si>
  <si>
    <t>2.1.5</t>
  </si>
  <si>
    <t>APLICAÇÃO MANUAL DE PINTURA COM TINTA TEXTURIZADA ACRÍLICA EM PANOS SEM PESENÇA DE VÃOS DE EDIFÍCIOS DE MÚLTIPLOS PAVIMENTOS, UMA COR</t>
  </si>
  <si>
    <t>2.1.6</t>
  </si>
  <si>
    <t>APLICAÇÃO MANUAL DE FUNDO PREPARADOR DE PAREDES EM PANOS COM PRESENÇA DE VÃOS DE EDIFÍCIOS DE MÚLTIPLOS PAVIMENTOS, UMA DEMÃO</t>
  </si>
  <si>
    <t>APLICAÇÃO MANUAL DE FUNDO PREPARADOR DE PAREDES EM PANOS SEM PRESENÇA DE VÃOS DE EDIFÍCIOS DE MÚLTIPLOS PAVIMENTOS, UMA DEMÃO</t>
  </si>
  <si>
    <t>1.1.5</t>
  </si>
  <si>
    <t xml:space="preserve">Pintura interna com tinta látex acrílica </t>
  </si>
  <si>
    <t>3.2</t>
  </si>
  <si>
    <t>Pintura interna com tinta epóxi</t>
  </si>
  <si>
    <t>APLICAÇÃO E LIXAMENTO DE MASSA LÁTEX EM PAREDES, UMA DEMÃO</t>
  </si>
  <si>
    <t>3.1.1</t>
  </si>
  <si>
    <t>3.1.2</t>
  </si>
  <si>
    <t>3.1.3</t>
  </si>
  <si>
    <t xml:space="preserve"> APLICAÇÃO MANUAL DE PINTURA COM TINTA LÁTEX ACRÍLICA EM TETO, DUAS DEMÃOS</t>
  </si>
  <si>
    <t>PINTURA EPOXI, DUAS DEMÃOS</t>
  </si>
  <si>
    <t>3.2.1</t>
  </si>
  <si>
    <t>3.2.2</t>
  </si>
  <si>
    <t>PINTURA EPOXI INCLUSO EMASSAMENTO E FUNDO PREPARADOR</t>
  </si>
  <si>
    <t>ENGENHEIRO CIVIL DE OBRA PLENO</t>
  </si>
  <si>
    <t>PINTURA ESMALTE ACETINADO EM MADEIRA, DUAS DEMAOS</t>
  </si>
  <si>
    <t>4.1.1</t>
  </si>
  <si>
    <t>Pintura de portas, guarnições e rodapés</t>
  </si>
  <si>
    <t>4.1.2</t>
  </si>
  <si>
    <t>PINTURA ESMALTE ACETINADO PARA MADEIRA, DUAS DEMAOS, SOBRE FUNDO NIVELADOR BRANCO</t>
  </si>
  <si>
    <t>ADMINISTRAÇÃO LOCAL</t>
  </si>
  <si>
    <t>Administração local</t>
  </si>
  <si>
    <t>1.5</t>
  </si>
  <si>
    <t>1.5.1</t>
  </si>
  <si>
    <t>Reparos diversos</t>
  </si>
  <si>
    <t>1.5.2</t>
  </si>
  <si>
    <t>ASSENTAMENTO DE RODAPÉ DE PEDRA COM ARGAMASSA COLANTE</t>
  </si>
  <si>
    <t>Tratamento de fissuras em paredes (microfissuração e fissuras horizontais)</t>
  </si>
  <si>
    <t>1.5.3</t>
  </si>
  <si>
    <t>REJUNTAMENTO DAS PLACAS DE RUFOS DOS MUROS  SELANTE ELASTOMÉRICO A BASE DE POLIURETANO</t>
  </si>
  <si>
    <t>LIMPEZA DE SUPERFICIES COM JATO DE ALTA PRESSAO DE AR E AGUA, COM HIPOCLORITO DE SÓDIO (EXCLUSIVE ANDAIMES) - COBERTURAS METÁLICAS, MUROS E FACHADAS EDIFÍCIO 3 PAVIMENTOS</t>
  </si>
  <si>
    <t>APLICAÇÃO DE SELATRINCA EM FISSURAS DE PAREDES INTERNAS</t>
  </si>
  <si>
    <t>1.3.4</t>
  </si>
  <si>
    <t>1.5.4</t>
  </si>
  <si>
    <t>1.5.5</t>
  </si>
  <si>
    <t>1.5.6</t>
  </si>
  <si>
    <t>DEMOLIÇÃO DE REVESTIMENTO EM ARGAMASSA DA GARAGEM (ATÉ 1,50 METROS DE ALTURA)</t>
  </si>
  <si>
    <t>EMBOÇO NOVO NA PAREDE DA GARAGEM (H=1,50M), PARA RECEBIMENTO DE CERÂMICA, EM ARGAMASSA TRAÇO 1:2:8, PREPARO MECÂNICO COM BETONEIRA 400L, APLICADO MANUALMENTE EM FACES INTERNAS DE PAREDES, PARA AMBIENTE COM ÁREA MAIOR QUE 10M2, ESPESSURA DE 20MM, COM EXECUÇÃO DE TALISCAS</t>
  </si>
  <si>
    <t>CORTE DE SEÇÃO RETANGULAR DIMENSÃO 25 X 15 MM (PROF. X LARG.), LIXAÇÃO, COLOCAÇÃO DE CORDÃO DELIMITADOR DE PROFUNDIDADE DE ESPUMA DE POLIETILENO (DIÂMETRO 20MM), COM APLICAÇÃO DE SELANTE ELASTOMÉRICO MONOCOMPONENTE A BASE DE POLIURETANO</t>
  </si>
  <si>
    <t>3.2.3</t>
  </si>
  <si>
    <t>PINTURA ESMALTE ACETINADO EM RODAPÉ DE EVA, DUAS DEMAOS</t>
  </si>
  <si>
    <t>4.1.3</t>
  </si>
  <si>
    <t>LIMPEZA FINAL DOS LOCAIS</t>
  </si>
  <si>
    <t>CORTE EM "V" E CORREÇÃO SUPERFICIAL DE TRINCAS EM PAREDES DE FACHADA, COM ENTELAMENTO DA SUPERFÍCIE SUJEITA À TRINCA, APLICAÇÃO DE SELANTE E IMPERMEABILIZANTE ACRÍLICOS E LIXAÇÃO</t>
  </si>
  <si>
    <t>IMPERMEABILIZACAO DE SUPERFICIE COM MASTIQUE ELASTICO A BASE DE SILICONE NA COR BRANCA</t>
  </si>
  <si>
    <t>CORTE EM "V" E CORREÇÃO SUPERFICIAL DE TRINCAS EM PAREDES INTERNAS, COM APLICAÇÃO DE SELANTE IMPERMEABILIZANTE ACRÍLICO, TELA DE POLIÉSTER E MASSA PVA</t>
  </si>
  <si>
    <t>IMPERMEABILIZACAO DE SUPERFICIE COM REVESTIMENTO BICOMPONENTE SEMI FLEXIVEL, 3 DEMÃOS CRUZADAS</t>
  </si>
  <si>
    <t>1.5.7</t>
  </si>
  <si>
    <t>CHAPISCO APLICADO EM ALVENARIAS E ESTRUTURAS DE CONCRETO INTERNAS, COM ROLO PARA TEXTURA ACRÍLICA. ARGAMASSA INDUSTRIALIZADA COM PREPARO MANUAL</t>
  </si>
  <si>
    <t>7.0</t>
  </si>
  <si>
    <t>7.1</t>
  </si>
  <si>
    <t>7.1.1</t>
  </si>
  <si>
    <t>Pintura de guarda-corpos metálicos</t>
  </si>
  <si>
    <t>EXECUÇÃO DE PINTURA EM SUPERFÍCIE METÁLICA</t>
  </si>
  <si>
    <t>PINTURA ESMALTE ACETINADO, DUAS DEMAOS, SOBRE SUPERFICIE METALICA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</si>
  <si>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/mês</t>
    </r>
  </si>
  <si>
    <t>3.1.4</t>
  </si>
  <si>
    <t>PINTURA COM TINTA LÁTEX ACRÍLICA DE FAIXAS DE DEMARCAÇÃO, CORES AMARELA E PRETA, LARGURA MÁXIMA FAIXA DE 8CM</t>
  </si>
  <si>
    <t>4.1.4</t>
  </si>
  <si>
    <t>PINTURA ESMALTE ACETINADO PARA MADEIRA, DUAS DEMAOS, SEM FUNDO NIVELADOR BRANCO</t>
  </si>
  <si>
    <t>3.1.5</t>
  </si>
  <si>
    <t>3.1.6</t>
  </si>
  <si>
    <t>REMOÇÃO DE PINTURA PVA/ACRÍLICA</t>
  </si>
  <si>
    <t>LIXAMENTO DA BASE, REMOÇÃO DO PÓ E APLICAÇÃO MANUAL DE TINTA IMPERMEABILIZANTE ACRÍLICA FLEXÍVEL EM PAREDES DE CASAS, DUAS DEMÃOS</t>
  </si>
  <si>
    <t>LOCACAO DE ANDAIME METALICO TUBULAR TIPO TORRE</t>
  </si>
  <si>
    <t>LOCACAO MENSAL DE ANDAIME METALICO TIPO FACHADEIRO, INCLUSIVE MONTAGEM, COM FORNECIMENTO DE ART (PROJETO/MONTAGEM)</t>
  </si>
  <si>
    <t>LIMPEZA DE SUPERFICIES COM JATO DE ALTA PRESSAO DE AR E AGUA, COM SOLUÇÃO LIMPADORA DILUÍDA EM ÁGUA (EXCLUSIVE ANDAIMES) - TODAS AS SUPERFÍCIES DA CASA</t>
  </si>
  <si>
    <t>1.3.5</t>
  </si>
  <si>
    <t>REMOÇÃO DE PINTURA PVA/ACRILICA ANTES DA APLICAÇÃO DA PINTURA IMPERMEABILIZANTE</t>
  </si>
  <si>
    <r>
      <t>APLICAÇÃO MANUAL DE TINTA IMPERMEABILIZANTE ACRÍLICA FLEXÍVEL EM PANOS COM PRESENÇA DE VÃOS DE EDIFÍCIOS DE MÚLTIPLOS PAVIMENTOS, DUAS DEMÃOS. RENDIMENTO 5M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/L, PARA DUAS DEMÃOS.</t>
    </r>
  </si>
  <si>
    <t>1.1.6</t>
  </si>
  <si>
    <t>PROTECAO DE FACHADA COM TELA DE POLIPROPILENO FIXADA COM ARAME GALVANIZADO</t>
  </si>
  <si>
    <t>2.1.7</t>
  </si>
  <si>
    <t>APLICAÇÃO MANUAL DE TINTA LÁTEX ACRÍLICA EM PANOS COM PRESENÇA DE VÃOS DE EDIFÍCIOS DE MÚLTIPLOS PAVIMENTOS, DUAS DEMÃOS, COR BRANCA (CASA)</t>
  </si>
  <si>
    <t>2.1.8</t>
  </si>
  <si>
    <t>APLICAÇÃO MANUAL DE TINTA LÁTEX ACRÍLICA EM PANOS SEM PRESENÇA DE VÃOS DE EDIFÍCIOS DE MÚLTIPLOS PAVIMENTOS, DUAS DEMÃOS, COR CINZA METROPOLE OU PRATA BALI (VIGAS + MUROS TÉRREO)</t>
  </si>
  <si>
    <t>APLICAÇÃO MANUAL DE TINTA LÁTEX ACRÍLICA EM PANOS SEM PRESENÇA DE VÃOS DE EDIFÍCIOS DE MÚLTIPLOS PAVIMENTOS, DUAS DEMÃOS, COR OUTONO GELADO OU CHAVE DE FENDA (MUROS TERRAÇOS E FACHADA FUNDOS PRÉDIO)</t>
  </si>
  <si>
    <t>APLICAÇÃO MANUAL DE TINTA LÁTEX ACRÍLICA EM PANOS COM PRESENÇA DE VÃOS DE EDIFÍCIOS DE MÚLTIPLOS PAVIMENTOS, DUAS DEMÃOS, COR OUTONO GELADO OU CHAVE DE FENDA</t>
  </si>
  <si>
    <t>MODELO DE PLANILHA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</si>
</sst>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000"/>
    <numFmt numFmtId="166" formatCode="#,##0.00_);[Red]\(#,##0.00\)"/>
    <numFmt numFmtId="167" formatCode="mm/yy"/>
    <numFmt numFmtId="168" formatCode="#,##0.00_);[Red]\-#,##0.00"/>
    <numFmt numFmtId="169" formatCode="0.000%"/>
    <numFmt numFmtId="170" formatCode="d&quot; de &quot;mmm&quot; de &quot;yy"/>
    <numFmt numFmtId="171" formatCode="mmm/yyyy"/>
    <numFmt numFmtId="172" formatCode="0.000000000"/>
    <numFmt numFmtId="173" formatCode="0.0000"/>
    <numFmt numFmtId="174" formatCode="0.0"/>
    <numFmt numFmtId="175" formatCode="0.000000"/>
    <numFmt numFmtId="176" formatCode="0.00000"/>
    <numFmt numFmtId="177" formatCode="0.000"/>
    <numFmt numFmtId="178" formatCode="_-* #,##0.0000_-;\-* #,##0.0000_-;_-* &quot;-&quot;??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 &quot;* #,##0.00_);_(&quot;R$ &quot;* \(#,##0.00\);_(&quot;R$ &quot;* &quot;-&quot;??_);_(@_)"/>
    <numFmt numFmtId="184" formatCode="&quot;R$&quot;\ #,##0.00"/>
    <numFmt numFmtId="185" formatCode="&quot;Ativado&quot;;&quot;Ativado&quot;;&quot;Desativado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2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0" fontId="20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43" fontId="18" fillId="0" borderId="0" xfId="64" applyFont="1" applyAlignment="1">
      <alignment/>
    </xf>
    <xf numFmtId="43" fontId="18" fillId="0" borderId="0" xfId="0" applyNumberFormat="1" applyFont="1" applyAlignment="1">
      <alignment/>
    </xf>
    <xf numFmtId="2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164" fontId="18" fillId="0" borderId="10" xfId="47" applyFont="1" applyFill="1" applyBorder="1" applyAlignment="1" applyProtection="1">
      <alignment horizontal="center"/>
      <protection/>
    </xf>
    <xf numFmtId="164" fontId="18" fillId="0" borderId="1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0" fontId="18" fillId="0" borderId="0" xfId="47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/>
    </xf>
    <xf numFmtId="0" fontId="18" fillId="24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164" fontId="20" fillId="8" borderId="10" xfId="47" applyFont="1" applyFill="1" applyBorder="1" applyAlignment="1" applyProtection="1">
      <alignment horizontal="right"/>
      <protection/>
    </xf>
    <xf numFmtId="0" fontId="18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8" fillId="0" borderId="13" xfId="0" applyFont="1" applyBorder="1" applyAlignment="1">
      <alignment horizontal="left" vertical="center"/>
    </xf>
    <xf numFmtId="164" fontId="20" fillId="25" borderId="10" xfId="0" applyNumberFormat="1" applyFont="1" applyFill="1" applyBorder="1" applyAlignment="1">
      <alignment horizontal="center"/>
    </xf>
    <xf numFmtId="164" fontId="20" fillId="26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/>
    </xf>
    <xf numFmtId="164" fontId="18" fillId="24" borderId="10" xfId="47" applyFont="1" applyFill="1" applyBorder="1" applyAlignment="1" applyProtection="1">
      <alignment horizontal="center"/>
      <protection/>
    </xf>
    <xf numFmtId="0" fontId="18" fillId="24" borderId="10" xfId="0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164" fontId="20" fillId="25" borderId="10" xfId="0" applyNumberFormat="1" applyFont="1" applyFill="1" applyBorder="1" applyAlignment="1">
      <alignment horizontal="left"/>
    </xf>
    <xf numFmtId="164" fontId="20" fillId="26" borderId="1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164" fontId="25" fillId="27" borderId="10" xfId="0" applyNumberFormat="1" applyFont="1" applyFill="1" applyBorder="1" applyAlignment="1">
      <alignment horizontal="center" wrapText="1"/>
    </xf>
    <xf numFmtId="10" fontId="25" fillId="22" borderId="14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0" fontId="18" fillId="0" borderId="15" xfId="47" applyNumberFormat="1" applyFont="1" applyFill="1" applyBorder="1" applyAlignment="1" applyProtection="1">
      <alignment horizontal="center"/>
      <protection/>
    </xf>
    <xf numFmtId="10" fontId="18" fillId="0" borderId="16" xfId="47" applyNumberFormat="1" applyFont="1" applyFill="1" applyBorder="1" applyAlignment="1" applyProtection="1">
      <alignment horizontal="center"/>
      <protection/>
    </xf>
    <xf numFmtId="10" fontId="20" fillId="0" borderId="17" xfId="47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164" fontId="18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0" fillId="28" borderId="0" xfId="0" applyFill="1" applyAlignment="1">
      <alignment/>
    </xf>
    <xf numFmtId="164" fontId="18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3" fontId="18" fillId="0" borderId="0" xfId="0" applyNumberFormat="1" applyFont="1" applyFill="1" applyBorder="1" applyAlignment="1">
      <alignment wrapText="1"/>
    </xf>
    <xf numFmtId="164" fontId="1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/>
    </xf>
    <xf numFmtId="10" fontId="0" fillId="0" borderId="0" xfId="52" applyNumberFormat="1" applyFont="1" applyBorder="1" applyAlignment="1">
      <alignment/>
    </xf>
    <xf numFmtId="0" fontId="24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2" fontId="20" fillId="4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" fontId="25" fillId="0" borderId="14" xfId="0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26" borderId="10" xfId="0" applyFont="1" applyFill="1" applyBorder="1" applyAlignment="1">
      <alignment horizontal="left"/>
    </xf>
    <xf numFmtId="0" fontId="20" fillId="8" borderId="10" xfId="0" applyFont="1" applyFill="1" applyBorder="1" applyAlignment="1">
      <alignment horizontal="left"/>
    </xf>
    <xf numFmtId="0" fontId="2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0" fillId="25" borderId="10" xfId="0" applyFont="1" applyFill="1" applyBorder="1" applyAlignment="1">
      <alignment horizontal="left"/>
    </xf>
    <xf numFmtId="0" fontId="27" fillId="29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>
      <alignment horizontal="center"/>
    </xf>
    <xf numFmtId="2" fontId="20" fillId="6" borderId="10" xfId="0" applyNumberFormat="1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164" fontId="20" fillId="8" borderId="10" xfId="47" applyFont="1" applyFill="1" applyBorder="1" applyAlignment="1" applyProtection="1">
      <alignment horizontal="center"/>
      <protection/>
    </xf>
    <xf numFmtId="164" fontId="20" fillId="4" borderId="10" xfId="0" applyNumberFormat="1" applyFont="1" applyFill="1" applyBorder="1" applyAlignment="1">
      <alignment wrapText="1"/>
    </xf>
    <xf numFmtId="164" fontId="20" fillId="4" borderId="10" xfId="47" applyFont="1" applyFill="1" applyBorder="1" applyAlignment="1" applyProtection="1">
      <alignment horizontal="left"/>
      <protection/>
    </xf>
    <xf numFmtId="164" fontId="20" fillId="4" borderId="10" xfId="47" applyFont="1" applyFill="1" applyBorder="1" applyAlignment="1" applyProtection="1">
      <alignment horizontal="right"/>
      <protection/>
    </xf>
    <xf numFmtId="10" fontId="18" fillId="24" borderId="16" xfId="47" applyNumberFormat="1" applyFont="1" applyFill="1" applyBorder="1" applyAlignment="1" applyProtection="1">
      <alignment horizontal="center"/>
      <protection/>
    </xf>
    <xf numFmtId="0" fontId="20" fillId="6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wrapText="1"/>
    </xf>
    <xf numFmtId="2" fontId="20" fillId="4" borderId="10" xfId="0" applyNumberFormat="1" applyFont="1" applyFill="1" applyBorder="1" applyAlignment="1">
      <alignment wrapText="1"/>
    </xf>
    <xf numFmtId="164" fontId="20" fillId="4" borderId="10" xfId="47" applyFont="1" applyFill="1" applyBorder="1" applyAlignment="1" applyProtection="1">
      <alignment wrapText="1"/>
      <protection/>
    </xf>
    <xf numFmtId="164" fontId="20" fillId="8" borderId="10" xfId="47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20" fillId="4" borderId="10" xfId="0" applyFont="1" applyFill="1" applyBorder="1" applyAlignment="1">
      <alignment horizontal="left" wrapText="1"/>
    </xf>
    <xf numFmtId="0" fontId="20" fillId="25" borderId="10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01"/>
  <sheetViews>
    <sheetView tabSelected="1" view="pageBreakPreview" zoomScaleNormal="90" zoomScaleSheetLayoutView="100" zoomScalePageLayoutView="0" workbookViewId="0" topLeftCell="A1">
      <selection activeCell="M101" sqref="M101"/>
    </sheetView>
  </sheetViews>
  <sheetFormatPr defaultColWidth="9.140625" defaultRowHeight="12.75"/>
  <cols>
    <col min="1" max="1" width="6.57421875" style="1" customWidth="1"/>
    <col min="2" max="2" width="86.8515625" style="1" customWidth="1"/>
    <col min="3" max="3" width="7.28125" style="2" customWidth="1"/>
    <col min="4" max="4" width="6.140625" style="2" customWidth="1"/>
    <col min="5" max="5" width="7.57421875" style="3" customWidth="1"/>
    <col min="6" max="6" width="12.28125" style="3" bestFit="1" customWidth="1"/>
    <col min="7" max="7" width="13.8515625" style="3" customWidth="1"/>
    <col min="8" max="8" width="13.421875" style="3" customWidth="1"/>
    <col min="9" max="11" width="12.28125" style="4" customWidth="1"/>
    <col min="12" max="12" width="12.00390625" style="4" customWidth="1"/>
    <col min="13" max="13" width="17.8515625" style="3" customWidth="1"/>
  </cols>
  <sheetData>
    <row r="1" spans="1:13" ht="12.75" customHeight="1">
      <c r="A1" s="99" t="s">
        <v>165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5" ht="12.75">
      <c r="A5" s="108" t="s">
        <v>4</v>
      </c>
      <c r="B5" s="108" t="s">
        <v>5</v>
      </c>
      <c r="C5" s="108" t="s">
        <v>6</v>
      </c>
      <c r="D5" s="108" t="s">
        <v>7</v>
      </c>
      <c r="E5" s="108" t="s">
        <v>8</v>
      </c>
      <c r="F5" s="101" t="s">
        <v>2</v>
      </c>
      <c r="G5" s="101"/>
      <c r="H5" s="101" t="s">
        <v>20</v>
      </c>
      <c r="I5" s="101"/>
      <c r="J5" s="101" t="s">
        <v>39</v>
      </c>
      <c r="K5" s="101"/>
      <c r="L5" s="101" t="s">
        <v>3</v>
      </c>
      <c r="M5" s="101"/>
      <c r="N5" s="5"/>
      <c r="O5" s="5"/>
    </row>
    <row r="6" spans="1:15" ht="26.25" customHeight="1">
      <c r="A6" s="108"/>
      <c r="B6" s="108"/>
      <c r="C6" s="108"/>
      <c r="D6" s="108"/>
      <c r="E6" s="108"/>
      <c r="F6" s="102" t="s">
        <v>9</v>
      </c>
      <c r="G6" s="102" t="s">
        <v>10</v>
      </c>
      <c r="H6" s="102" t="s">
        <v>9</v>
      </c>
      <c r="I6" s="102" t="s">
        <v>10</v>
      </c>
      <c r="J6" s="102" t="s">
        <v>9</v>
      </c>
      <c r="K6" s="102" t="s">
        <v>10</v>
      </c>
      <c r="L6" s="102" t="s">
        <v>11</v>
      </c>
      <c r="M6" s="102" t="s">
        <v>12</v>
      </c>
      <c r="N6" s="5"/>
      <c r="O6" s="5"/>
    </row>
    <row r="7" spans="1:15" s="51" customFormat="1" ht="12.75">
      <c r="A7" s="115" t="s">
        <v>13</v>
      </c>
      <c r="B7" s="98" t="s">
        <v>41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52">
        <f>M8+M16+M20+M27+M30</f>
        <v>0</v>
      </c>
      <c r="N7" s="50"/>
      <c r="O7" s="50"/>
    </row>
    <row r="8" spans="1:15" s="51" customFormat="1" ht="12.75">
      <c r="A8" s="116" t="s">
        <v>14</v>
      </c>
      <c r="B8" s="94" t="s">
        <v>42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53">
        <f>ROUND(M9+M10+M11+M12+M13+M14,2)</f>
        <v>0</v>
      </c>
      <c r="N8" s="50"/>
      <c r="O8" s="50"/>
    </row>
    <row r="9" spans="1:15" s="51" customFormat="1" ht="12.75">
      <c r="A9" s="17" t="s">
        <v>43</v>
      </c>
      <c r="B9" s="27" t="s">
        <v>44</v>
      </c>
      <c r="C9" s="69" t="s">
        <v>15</v>
      </c>
      <c r="D9" s="17" t="s">
        <v>54</v>
      </c>
      <c r="E9" s="16">
        <v>2</v>
      </c>
      <c r="F9" s="19">
        <v>0</v>
      </c>
      <c r="G9" s="19">
        <f aca="true" t="shared" si="0" ref="G9:G14">ROUND(F9*E9,2)</f>
        <v>0</v>
      </c>
      <c r="H9" s="19">
        <v>0</v>
      </c>
      <c r="I9" s="19">
        <f aca="true" t="shared" si="1" ref="I9:I14">ROUND(H9*E9,2)</f>
        <v>0</v>
      </c>
      <c r="J9" s="19"/>
      <c r="K9" s="19"/>
      <c r="L9" s="19">
        <f aca="true" t="shared" si="2" ref="L9:L14">ROUND(J9+H9+F9,2)</f>
        <v>0</v>
      </c>
      <c r="M9" s="20">
        <f aca="true" t="shared" si="3" ref="M9:M14">ROUND(L9*E9,2)</f>
        <v>0</v>
      </c>
      <c r="N9" s="50"/>
      <c r="O9" s="50"/>
    </row>
    <row r="10" spans="1:15" s="51" customFormat="1" ht="12.75">
      <c r="A10" s="17" t="s">
        <v>62</v>
      </c>
      <c r="B10" s="27" t="s">
        <v>68</v>
      </c>
      <c r="C10" s="69" t="s">
        <v>15</v>
      </c>
      <c r="D10" s="17" t="s">
        <v>69</v>
      </c>
      <c r="E10" s="16">
        <v>12</v>
      </c>
      <c r="F10" s="19">
        <v>0</v>
      </c>
      <c r="G10" s="19">
        <f t="shared" si="0"/>
        <v>0</v>
      </c>
      <c r="H10" s="19">
        <v>0</v>
      </c>
      <c r="I10" s="19">
        <f t="shared" si="1"/>
        <v>0</v>
      </c>
      <c r="J10" s="19">
        <v>0</v>
      </c>
      <c r="K10" s="19">
        <f>ROUND(J10*E10,2)</f>
        <v>0</v>
      </c>
      <c r="L10" s="19">
        <f t="shared" si="2"/>
        <v>0</v>
      </c>
      <c r="M10" s="20">
        <f t="shared" si="3"/>
        <v>0</v>
      </c>
      <c r="N10" s="50"/>
      <c r="O10" s="50"/>
    </row>
    <row r="11" spans="1:15" s="51" customFormat="1" ht="12.75">
      <c r="A11" s="17" t="s">
        <v>63</v>
      </c>
      <c r="B11" s="27" t="s">
        <v>40</v>
      </c>
      <c r="C11" s="69" t="s">
        <v>15</v>
      </c>
      <c r="D11" s="17" t="s">
        <v>69</v>
      </c>
      <c r="E11" s="16">
        <v>12</v>
      </c>
      <c r="F11" s="19">
        <v>0</v>
      </c>
      <c r="G11" s="19">
        <f t="shared" si="0"/>
        <v>0</v>
      </c>
      <c r="H11" s="19">
        <v>0</v>
      </c>
      <c r="I11" s="19">
        <f t="shared" si="1"/>
        <v>0</v>
      </c>
      <c r="J11" s="19">
        <v>0</v>
      </c>
      <c r="K11" s="19">
        <f>ROUND(J11*E11,2)</f>
        <v>0</v>
      </c>
      <c r="L11" s="19">
        <f t="shared" si="2"/>
        <v>0</v>
      </c>
      <c r="M11" s="20">
        <f t="shared" si="3"/>
        <v>0</v>
      </c>
      <c r="N11" s="50"/>
      <c r="O11" s="50"/>
    </row>
    <row r="12" spans="1:15" ht="12.75">
      <c r="A12" s="17" t="s">
        <v>64</v>
      </c>
      <c r="B12" s="18" t="s">
        <v>151</v>
      </c>
      <c r="C12" s="69" t="s">
        <v>15</v>
      </c>
      <c r="D12" s="17" t="s">
        <v>65</v>
      </c>
      <c r="E12" s="43">
        <v>36</v>
      </c>
      <c r="F12" s="19">
        <v>0</v>
      </c>
      <c r="G12" s="19">
        <f t="shared" si="0"/>
        <v>0</v>
      </c>
      <c r="H12" s="19">
        <v>0</v>
      </c>
      <c r="I12" s="19">
        <f t="shared" si="1"/>
        <v>0</v>
      </c>
      <c r="J12" s="19">
        <v>0</v>
      </c>
      <c r="K12" s="19">
        <f>ROUND(J12*E12,2)</f>
        <v>0</v>
      </c>
      <c r="L12" s="19">
        <f t="shared" si="2"/>
        <v>0</v>
      </c>
      <c r="M12" s="20">
        <f t="shared" si="3"/>
        <v>0</v>
      </c>
      <c r="N12" s="5"/>
      <c r="O12" s="5"/>
    </row>
    <row r="13" spans="1:15" ht="22.5">
      <c r="A13" s="17" t="s">
        <v>88</v>
      </c>
      <c r="B13" s="18" t="s">
        <v>152</v>
      </c>
      <c r="C13" s="69" t="s">
        <v>15</v>
      </c>
      <c r="D13" s="17" t="s">
        <v>142</v>
      </c>
      <c r="E13" s="43">
        <v>107.95</v>
      </c>
      <c r="F13" s="19">
        <v>0</v>
      </c>
      <c r="G13" s="19">
        <f t="shared" si="0"/>
        <v>0</v>
      </c>
      <c r="H13" s="19">
        <v>0</v>
      </c>
      <c r="I13" s="19">
        <f t="shared" si="1"/>
        <v>0</v>
      </c>
      <c r="J13" s="19"/>
      <c r="K13" s="19"/>
      <c r="L13" s="19">
        <f t="shared" si="2"/>
        <v>0</v>
      </c>
      <c r="M13" s="20">
        <f t="shared" si="3"/>
        <v>0</v>
      </c>
      <c r="N13" s="5"/>
      <c r="O13" s="5"/>
    </row>
    <row r="14" spans="1:15" ht="12.75">
      <c r="A14" s="17" t="s">
        <v>157</v>
      </c>
      <c r="B14" s="18" t="s">
        <v>158</v>
      </c>
      <c r="C14" s="69" t="s">
        <v>15</v>
      </c>
      <c r="D14" s="17" t="s">
        <v>54</v>
      </c>
      <c r="E14" s="43">
        <v>107.95</v>
      </c>
      <c r="F14" s="19">
        <v>0</v>
      </c>
      <c r="G14" s="19">
        <f t="shared" si="0"/>
        <v>0</v>
      </c>
      <c r="H14" s="19">
        <v>0</v>
      </c>
      <c r="I14" s="19">
        <f t="shared" si="1"/>
        <v>0</v>
      </c>
      <c r="J14" s="19"/>
      <c r="K14" s="19"/>
      <c r="L14" s="19">
        <f t="shared" si="2"/>
        <v>0</v>
      </c>
      <c r="M14" s="71">
        <f t="shared" si="3"/>
        <v>0</v>
      </c>
      <c r="N14" s="5"/>
      <c r="O14" s="5"/>
    </row>
    <row r="15" spans="1:15" s="51" customFormat="1" ht="12.75">
      <c r="A15" s="17"/>
      <c r="B15" s="27"/>
      <c r="C15" s="69"/>
      <c r="D15" s="17"/>
      <c r="E15" s="16"/>
      <c r="F15" s="19"/>
      <c r="G15" s="19"/>
      <c r="H15" s="19"/>
      <c r="I15" s="19"/>
      <c r="J15" s="19"/>
      <c r="K15" s="19"/>
      <c r="L15" s="19"/>
      <c r="M15" s="20"/>
      <c r="N15" s="50"/>
      <c r="O15" s="50"/>
    </row>
    <row r="16" spans="1:15" ht="12.75">
      <c r="A16" s="116" t="s">
        <v>16</v>
      </c>
      <c r="B16" s="94" t="s">
        <v>59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03">
        <f>ROUND(M17+M18,2)</f>
        <v>0</v>
      </c>
      <c r="N16" s="5"/>
      <c r="O16" s="5"/>
    </row>
    <row r="17" spans="1:15" s="51" customFormat="1" ht="22.5">
      <c r="A17" s="17" t="s">
        <v>1</v>
      </c>
      <c r="B17" s="18" t="s">
        <v>117</v>
      </c>
      <c r="C17" s="69" t="s">
        <v>15</v>
      </c>
      <c r="D17" s="17" t="s">
        <v>54</v>
      </c>
      <c r="E17" s="43">
        <v>576.69</v>
      </c>
      <c r="F17" s="19">
        <v>0</v>
      </c>
      <c r="G17" s="19">
        <f>ROUND(F17*E17,2)</f>
        <v>0</v>
      </c>
      <c r="H17" s="19">
        <v>0</v>
      </c>
      <c r="I17" s="19">
        <f>ROUND(H17*E17,2)</f>
        <v>0</v>
      </c>
      <c r="J17" s="19">
        <v>0</v>
      </c>
      <c r="K17" s="19">
        <f>ROUND(J17*E17,2)</f>
        <v>0</v>
      </c>
      <c r="L17" s="19">
        <f>ROUND(J17+H17+F17,2)</f>
        <v>0</v>
      </c>
      <c r="M17" s="20">
        <f>ROUND(L17*E17,2)</f>
        <v>0</v>
      </c>
      <c r="N17" s="50"/>
      <c r="O17" s="50"/>
    </row>
    <row r="18" spans="1:15" ht="22.5">
      <c r="A18" s="17" t="s">
        <v>45</v>
      </c>
      <c r="B18" s="18" t="s">
        <v>153</v>
      </c>
      <c r="C18" s="69" t="s">
        <v>15</v>
      </c>
      <c r="D18" s="17" t="s">
        <v>54</v>
      </c>
      <c r="E18" s="43">
        <v>371.62</v>
      </c>
      <c r="F18" s="19">
        <v>0</v>
      </c>
      <c r="G18" s="19">
        <f>ROUND(F18*E18,2)</f>
        <v>0</v>
      </c>
      <c r="H18" s="19">
        <v>0</v>
      </c>
      <c r="I18" s="19">
        <f>ROUND(H18*E18,2)</f>
        <v>0</v>
      </c>
      <c r="J18" s="44">
        <v>0</v>
      </c>
      <c r="K18" s="19">
        <f>ROUND(J18*E18,2)</f>
        <v>0</v>
      </c>
      <c r="L18" s="19">
        <f>ROUND(J18+H18+F18,2)</f>
        <v>0</v>
      </c>
      <c r="M18" s="20">
        <f>ROUND(L18*E18,2)</f>
        <v>0</v>
      </c>
      <c r="N18" s="5"/>
      <c r="O18" s="15"/>
    </row>
    <row r="19" spans="1:15" ht="12.75">
      <c r="A19" s="17"/>
      <c r="B19" s="45"/>
      <c r="C19" s="17"/>
      <c r="D19" s="17"/>
      <c r="E19" s="43"/>
      <c r="F19" s="19"/>
      <c r="G19" s="19"/>
      <c r="H19" s="19"/>
      <c r="I19" s="19"/>
      <c r="J19" s="44"/>
      <c r="K19" s="44"/>
      <c r="L19" s="19"/>
      <c r="M19" s="20"/>
      <c r="N19" s="5"/>
      <c r="O19" s="15"/>
    </row>
    <row r="20" spans="1:15" ht="12.75">
      <c r="A20" s="116" t="s">
        <v>17</v>
      </c>
      <c r="B20" s="94" t="s">
        <v>114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103">
        <f>ROUND(M21+M22+M23+M24+M25,2)</f>
        <v>0</v>
      </c>
      <c r="N20" s="5"/>
      <c r="O20" s="5"/>
    </row>
    <row r="21" spans="1:13" ht="14.25" customHeight="1">
      <c r="A21" s="17" t="s">
        <v>46</v>
      </c>
      <c r="B21" s="30" t="s">
        <v>155</v>
      </c>
      <c r="C21" s="69" t="s">
        <v>15</v>
      </c>
      <c r="D21" s="17" t="s">
        <v>58</v>
      </c>
      <c r="E21" s="43">
        <v>386.24</v>
      </c>
      <c r="F21" s="19">
        <v>0</v>
      </c>
      <c r="G21" s="19">
        <f>ROUND(F21*E21,2)</f>
        <v>0</v>
      </c>
      <c r="H21" s="19">
        <v>0</v>
      </c>
      <c r="I21" s="19">
        <f>ROUND(H21*E21,2)</f>
        <v>0</v>
      </c>
      <c r="J21" s="19"/>
      <c r="K21" s="19"/>
      <c r="L21" s="19">
        <f>ROUND(H21+F21,2)</f>
        <v>0</v>
      </c>
      <c r="M21" s="20">
        <f>ROUND(L21*E21,2)</f>
        <v>0</v>
      </c>
    </row>
    <row r="22" spans="1:13" ht="22.5">
      <c r="A22" s="17" t="s">
        <v>60</v>
      </c>
      <c r="B22" s="18" t="s">
        <v>156</v>
      </c>
      <c r="C22" s="69" t="s">
        <v>15</v>
      </c>
      <c r="D22" s="17" t="s">
        <v>58</v>
      </c>
      <c r="E22" s="43">
        <v>386.24</v>
      </c>
      <c r="F22" s="19">
        <v>0</v>
      </c>
      <c r="G22" s="19">
        <f>ROUND(F22*E22,2)</f>
        <v>0</v>
      </c>
      <c r="H22" s="19">
        <v>0</v>
      </c>
      <c r="I22" s="19">
        <f>ROUND(H22*E22,2)</f>
        <v>0</v>
      </c>
      <c r="J22" s="19"/>
      <c r="K22" s="19">
        <f>ROUND(J22*E22,2)</f>
        <v>0</v>
      </c>
      <c r="L22" s="19">
        <f>ROUND(J22+H22+F22,2)</f>
        <v>0</v>
      </c>
      <c r="M22" s="20">
        <f>ROUND(L22*E22,2)</f>
        <v>0</v>
      </c>
    </row>
    <row r="23" spans="1:13" ht="22.5">
      <c r="A23" s="17" t="s">
        <v>61</v>
      </c>
      <c r="B23" s="18" t="s">
        <v>130</v>
      </c>
      <c r="C23" s="69" t="s">
        <v>15</v>
      </c>
      <c r="D23" s="17" t="s">
        <v>58</v>
      </c>
      <c r="E23" s="43">
        <v>18.97</v>
      </c>
      <c r="F23" s="19">
        <v>0</v>
      </c>
      <c r="G23" s="19">
        <f>ROUND(F23*E23,2)</f>
        <v>0</v>
      </c>
      <c r="H23" s="19">
        <v>0</v>
      </c>
      <c r="I23" s="19">
        <f>ROUND(H23*E23,2)</f>
        <v>0</v>
      </c>
      <c r="J23" s="19">
        <v>0</v>
      </c>
      <c r="K23" s="19">
        <f>ROUND(J23*E23,2)</f>
        <v>0</v>
      </c>
      <c r="L23" s="19">
        <f>ROUND(J23+H23+F23,2)</f>
        <v>0</v>
      </c>
      <c r="M23" s="20">
        <f>ROUND(L23*E23,2)</f>
        <v>0</v>
      </c>
    </row>
    <row r="24" spans="1:13" ht="12.75">
      <c r="A24" s="17" t="s">
        <v>119</v>
      </c>
      <c r="B24" s="18" t="s">
        <v>66</v>
      </c>
      <c r="C24" s="69" t="s">
        <v>15</v>
      </c>
      <c r="D24" s="17" t="s">
        <v>54</v>
      </c>
      <c r="E24" s="43">
        <v>18.97</v>
      </c>
      <c r="F24" s="19">
        <v>0</v>
      </c>
      <c r="G24" s="19">
        <f>ROUND(F24*E24,2)</f>
        <v>0</v>
      </c>
      <c r="H24" s="19">
        <v>0</v>
      </c>
      <c r="I24" s="19">
        <f>ROUND(H24*E24,2)</f>
        <v>0</v>
      </c>
      <c r="J24" s="44"/>
      <c r="K24" s="19">
        <f>ROUND(J24*E24,2)</f>
        <v>0</v>
      </c>
      <c r="L24" s="19">
        <f>ROUND(J24+H24+F24,2)</f>
        <v>0</v>
      </c>
      <c r="M24" s="20">
        <f>ROUND(L24*E24,2)</f>
        <v>0</v>
      </c>
    </row>
    <row r="25" spans="1:13" ht="22.5">
      <c r="A25" s="17" t="s">
        <v>154</v>
      </c>
      <c r="B25" s="18" t="s">
        <v>132</v>
      </c>
      <c r="C25" s="69" t="s">
        <v>15</v>
      </c>
      <c r="D25" s="17" t="s">
        <v>54</v>
      </c>
      <c r="E25" s="43">
        <v>22.84</v>
      </c>
      <c r="F25" s="19">
        <v>0</v>
      </c>
      <c r="G25" s="19">
        <f>ROUND(F25*E25,2)</f>
        <v>0</v>
      </c>
      <c r="H25" s="19">
        <v>0</v>
      </c>
      <c r="I25" s="19">
        <f>ROUND(H25*E25,2)</f>
        <v>0</v>
      </c>
      <c r="J25" s="44"/>
      <c r="K25" s="19">
        <f>ROUND(J25*E25,2)</f>
        <v>0</v>
      </c>
      <c r="L25" s="19">
        <f>ROUND(J25+H25+F25,2)</f>
        <v>0</v>
      </c>
      <c r="M25" s="20">
        <f>ROUND(L25*E25,2)</f>
        <v>0</v>
      </c>
    </row>
    <row r="26" spans="1:13" ht="12.75">
      <c r="A26" s="17"/>
      <c r="B26" s="18"/>
      <c r="C26" s="69"/>
      <c r="D26" s="17"/>
      <c r="E26" s="73"/>
      <c r="F26" s="19"/>
      <c r="G26" s="19"/>
      <c r="H26" s="19"/>
      <c r="I26" s="19"/>
      <c r="J26" s="19"/>
      <c r="K26" s="19"/>
      <c r="L26" s="19"/>
      <c r="M26" s="63"/>
    </row>
    <row r="27" spans="1:13" ht="12.75">
      <c r="A27" s="116" t="s">
        <v>67</v>
      </c>
      <c r="B27" s="94" t="s">
        <v>76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103">
        <f>M28</f>
        <v>0</v>
      </c>
    </row>
    <row r="28" spans="1:13" ht="33.75">
      <c r="A28" s="17" t="s">
        <v>74</v>
      </c>
      <c r="B28" s="18" t="s">
        <v>125</v>
      </c>
      <c r="C28" s="69" t="s">
        <v>15</v>
      </c>
      <c r="D28" s="17" t="s">
        <v>75</v>
      </c>
      <c r="E28" s="43">
        <v>11.5</v>
      </c>
      <c r="F28" s="19">
        <v>0</v>
      </c>
      <c r="G28" s="19">
        <f>ROUND(F28*E28,2)</f>
        <v>0</v>
      </c>
      <c r="H28" s="19">
        <v>0</v>
      </c>
      <c r="I28" s="19">
        <f>ROUND(H28*E28,2)</f>
        <v>0</v>
      </c>
      <c r="J28" s="44">
        <v>0</v>
      </c>
      <c r="K28" s="44">
        <f>ROUND(J28*E28,2)</f>
        <v>0</v>
      </c>
      <c r="L28" s="19">
        <f>ROUND(J28+H28+F28,2)</f>
        <v>0</v>
      </c>
      <c r="M28" s="20">
        <f>ROUND(L28*E28,2)</f>
        <v>0</v>
      </c>
    </row>
    <row r="29" spans="1:13" ht="12.75">
      <c r="A29" s="17"/>
      <c r="B29" s="18"/>
      <c r="C29" s="69"/>
      <c r="D29" s="17"/>
      <c r="E29" s="43"/>
      <c r="F29" s="19"/>
      <c r="G29" s="19"/>
      <c r="H29" s="19"/>
      <c r="I29" s="19"/>
      <c r="J29" s="44"/>
      <c r="K29" s="44"/>
      <c r="L29" s="19"/>
      <c r="M29" s="20"/>
    </row>
    <row r="30" spans="1:13" ht="12.75">
      <c r="A30" s="116" t="s">
        <v>109</v>
      </c>
      <c r="B30" s="94" t="s">
        <v>111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103">
        <f>ROUND(SUM(M31:M37),2)</f>
        <v>0</v>
      </c>
    </row>
    <row r="31" spans="1:13" ht="12.75">
      <c r="A31" s="17" t="s">
        <v>110</v>
      </c>
      <c r="B31" s="18" t="s">
        <v>113</v>
      </c>
      <c r="C31" s="69" t="s">
        <v>15</v>
      </c>
      <c r="D31" s="17" t="s">
        <v>75</v>
      </c>
      <c r="E31" s="43">
        <v>37.73</v>
      </c>
      <c r="F31" s="19">
        <v>0</v>
      </c>
      <c r="G31" s="19">
        <f aca="true" t="shared" si="4" ref="G31:G37">ROUND(F31*E31,2)</f>
        <v>0</v>
      </c>
      <c r="H31" s="19">
        <v>0</v>
      </c>
      <c r="I31" s="19">
        <f aca="true" t="shared" si="5" ref="I31:I37">ROUND(H31*E31,2)</f>
        <v>0</v>
      </c>
      <c r="J31" s="44"/>
      <c r="K31" s="44">
        <f aca="true" t="shared" si="6" ref="K31:K36">ROUND(J31*E31,2)</f>
        <v>0</v>
      </c>
      <c r="L31" s="19">
        <f aca="true" t="shared" si="7" ref="L31:L36">ROUND(J31+H31+F31,2)</f>
        <v>0</v>
      </c>
      <c r="M31" s="20">
        <f aca="true" t="shared" si="8" ref="M31:M36">ROUND(L31*E31,2)</f>
        <v>0</v>
      </c>
    </row>
    <row r="32" spans="1:13" ht="12.75">
      <c r="A32" s="17" t="s">
        <v>112</v>
      </c>
      <c r="B32" s="18" t="s">
        <v>116</v>
      </c>
      <c r="C32" s="69" t="s">
        <v>15</v>
      </c>
      <c r="D32" s="17" t="s">
        <v>75</v>
      </c>
      <c r="E32" s="43">
        <v>14.76</v>
      </c>
      <c r="F32" s="19">
        <v>0</v>
      </c>
      <c r="G32" s="19">
        <f t="shared" si="4"/>
        <v>0</v>
      </c>
      <c r="H32" s="19">
        <v>0</v>
      </c>
      <c r="I32" s="19">
        <f t="shared" si="5"/>
        <v>0</v>
      </c>
      <c r="J32" s="44"/>
      <c r="K32" s="44">
        <f t="shared" si="6"/>
        <v>0</v>
      </c>
      <c r="L32" s="19">
        <f t="shared" si="7"/>
        <v>0</v>
      </c>
      <c r="M32" s="20">
        <f t="shared" si="8"/>
        <v>0</v>
      </c>
    </row>
    <row r="33" spans="1:13" ht="13.5" customHeight="1">
      <c r="A33" s="17" t="s">
        <v>115</v>
      </c>
      <c r="B33" s="30" t="s">
        <v>131</v>
      </c>
      <c r="C33" s="69" t="s">
        <v>15</v>
      </c>
      <c r="D33" s="17" t="s">
        <v>75</v>
      </c>
      <c r="E33" s="43">
        <v>308.6</v>
      </c>
      <c r="F33" s="19">
        <v>0</v>
      </c>
      <c r="G33" s="19">
        <f t="shared" si="4"/>
        <v>0</v>
      </c>
      <c r="H33" s="19">
        <v>0</v>
      </c>
      <c r="I33" s="19">
        <f t="shared" si="5"/>
        <v>0</v>
      </c>
      <c r="J33" s="19"/>
      <c r="K33" s="44">
        <f t="shared" si="6"/>
        <v>0</v>
      </c>
      <c r="L33" s="19">
        <f t="shared" si="7"/>
        <v>0</v>
      </c>
      <c r="M33" s="20">
        <f t="shared" si="8"/>
        <v>0</v>
      </c>
    </row>
    <row r="34" spans="1:13" ht="12.75">
      <c r="A34" s="17" t="s">
        <v>120</v>
      </c>
      <c r="B34" s="30" t="s">
        <v>123</v>
      </c>
      <c r="C34" s="72" t="s">
        <v>15</v>
      </c>
      <c r="D34" s="42" t="s">
        <v>54</v>
      </c>
      <c r="E34" s="43">
        <v>55.89</v>
      </c>
      <c r="F34" s="44">
        <v>0</v>
      </c>
      <c r="G34" s="44">
        <f t="shared" si="4"/>
        <v>0</v>
      </c>
      <c r="H34" s="44">
        <v>0</v>
      </c>
      <c r="I34" s="44">
        <f t="shared" si="5"/>
        <v>0</v>
      </c>
      <c r="J34" s="44"/>
      <c r="K34" s="44">
        <f t="shared" si="6"/>
        <v>0</v>
      </c>
      <c r="L34" s="44">
        <f t="shared" si="7"/>
        <v>0</v>
      </c>
      <c r="M34" s="71">
        <f t="shared" si="8"/>
        <v>0</v>
      </c>
    </row>
    <row r="35" spans="1:13" ht="22.5">
      <c r="A35" s="17" t="s">
        <v>121</v>
      </c>
      <c r="B35" s="30" t="s">
        <v>135</v>
      </c>
      <c r="C35" s="72" t="s">
        <v>15</v>
      </c>
      <c r="D35" s="42" t="s">
        <v>54</v>
      </c>
      <c r="E35" s="43">
        <v>55.89</v>
      </c>
      <c r="F35" s="44">
        <v>0</v>
      </c>
      <c r="G35" s="44">
        <f>ROUND(F35*E35,2)</f>
        <v>0</v>
      </c>
      <c r="H35" s="44">
        <v>0</v>
      </c>
      <c r="I35" s="44">
        <f>ROUND(H35*E35,2)</f>
        <v>0</v>
      </c>
      <c r="J35" s="44"/>
      <c r="K35" s="44">
        <f>ROUND(J35*E35,2)</f>
        <v>0</v>
      </c>
      <c r="L35" s="44">
        <f>ROUND(J35+H35+F35,2)</f>
        <v>0</v>
      </c>
      <c r="M35" s="71">
        <f>ROUND(L35*E35,2)</f>
        <v>0</v>
      </c>
    </row>
    <row r="36" spans="1:13" ht="33.75">
      <c r="A36" s="17" t="s">
        <v>122</v>
      </c>
      <c r="B36" s="30" t="s">
        <v>124</v>
      </c>
      <c r="C36" s="72" t="s">
        <v>15</v>
      </c>
      <c r="D36" s="42" t="s">
        <v>54</v>
      </c>
      <c r="E36" s="43">
        <v>55.89</v>
      </c>
      <c r="F36" s="44">
        <v>0</v>
      </c>
      <c r="G36" s="44">
        <f t="shared" si="4"/>
        <v>0</v>
      </c>
      <c r="H36" s="44">
        <v>0</v>
      </c>
      <c r="I36" s="44">
        <f t="shared" si="5"/>
        <v>0</v>
      </c>
      <c r="J36" s="44"/>
      <c r="K36" s="44">
        <f t="shared" si="6"/>
        <v>0</v>
      </c>
      <c r="L36" s="44">
        <f t="shared" si="7"/>
        <v>0</v>
      </c>
      <c r="M36" s="71">
        <f t="shared" si="8"/>
        <v>0</v>
      </c>
    </row>
    <row r="37" spans="1:13" ht="22.5" customHeight="1">
      <c r="A37" s="17" t="s">
        <v>134</v>
      </c>
      <c r="B37" s="30" t="s">
        <v>133</v>
      </c>
      <c r="C37" s="72" t="s">
        <v>15</v>
      </c>
      <c r="D37" s="42" t="s">
        <v>54</v>
      </c>
      <c r="E37" s="43">
        <v>55.89</v>
      </c>
      <c r="F37" s="44">
        <v>0</v>
      </c>
      <c r="G37" s="44">
        <f t="shared" si="4"/>
        <v>0</v>
      </c>
      <c r="H37" s="44">
        <v>0</v>
      </c>
      <c r="I37" s="44">
        <f t="shared" si="5"/>
        <v>0</v>
      </c>
      <c r="J37" s="44"/>
      <c r="K37" s="44">
        <f>ROUND(J37*E37,2)</f>
        <v>0</v>
      </c>
      <c r="L37" s="44">
        <f>ROUND(J37+H37+F37,2)</f>
        <v>0</v>
      </c>
      <c r="M37" s="71">
        <f>ROUND(L37*E37,2)</f>
        <v>0</v>
      </c>
    </row>
    <row r="38" spans="1:13" ht="12.75">
      <c r="A38" s="17"/>
      <c r="B38" s="67"/>
      <c r="C38" s="68"/>
      <c r="D38" s="68"/>
      <c r="E38" s="63"/>
      <c r="F38" s="19"/>
      <c r="G38" s="19"/>
      <c r="H38" s="19"/>
      <c r="I38" s="19"/>
      <c r="J38" s="19"/>
      <c r="K38" s="19"/>
      <c r="L38" s="19"/>
      <c r="M38" s="63"/>
    </row>
    <row r="39" spans="1:15" ht="12.75">
      <c r="A39" s="117" t="s">
        <v>18</v>
      </c>
      <c r="B39" s="109" t="s">
        <v>70</v>
      </c>
      <c r="C39" s="109"/>
      <c r="D39" s="109"/>
      <c r="E39" s="110"/>
      <c r="F39" s="110"/>
      <c r="G39" s="111"/>
      <c r="H39" s="111"/>
      <c r="I39" s="111"/>
      <c r="J39" s="111"/>
      <c r="K39" s="111"/>
      <c r="L39" s="111"/>
      <c r="M39" s="104">
        <f>M40</f>
        <v>0</v>
      </c>
      <c r="N39" s="5"/>
      <c r="O39" s="5"/>
    </row>
    <row r="40" spans="1:15" ht="12.75">
      <c r="A40" s="118" t="s">
        <v>19</v>
      </c>
      <c r="B40" s="112" t="s">
        <v>78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03">
        <f>ROUND(SUM(M41:M48),2)</f>
        <v>0</v>
      </c>
      <c r="N40" s="5"/>
      <c r="O40" s="5"/>
    </row>
    <row r="41" spans="1:15" ht="22.5">
      <c r="A41" s="17" t="s">
        <v>77</v>
      </c>
      <c r="B41" s="47" t="s">
        <v>86</v>
      </c>
      <c r="C41" s="69" t="s">
        <v>15</v>
      </c>
      <c r="D41" s="17" t="s">
        <v>58</v>
      </c>
      <c r="E41" s="43">
        <v>395.82</v>
      </c>
      <c r="F41" s="19">
        <v>0</v>
      </c>
      <c r="G41" s="19">
        <f aca="true" t="shared" si="9" ref="G41:G48">ROUND(F41*E41,2)</f>
        <v>0</v>
      </c>
      <c r="H41" s="19">
        <v>0</v>
      </c>
      <c r="I41" s="19">
        <f aca="true" t="shared" si="10" ref="I41:I48">ROUND(H41*E41,2)</f>
        <v>0</v>
      </c>
      <c r="J41" s="19"/>
      <c r="K41" s="19">
        <f aca="true" t="shared" si="11" ref="K41:K48">ROUND(J41*E41,2)</f>
        <v>0</v>
      </c>
      <c r="L41" s="19">
        <f aca="true" t="shared" si="12" ref="L41:L48">ROUND(J41+H41+F41,2)</f>
        <v>0</v>
      </c>
      <c r="M41" s="20">
        <f aca="true" t="shared" si="13" ref="M41:M48">ROUND(L41*E41,2)</f>
        <v>0</v>
      </c>
      <c r="N41" s="5"/>
      <c r="O41" s="5"/>
    </row>
    <row r="42" spans="1:15" ht="22.5">
      <c r="A42" s="17" t="s">
        <v>79</v>
      </c>
      <c r="B42" s="47" t="s">
        <v>87</v>
      </c>
      <c r="C42" s="69" t="s">
        <v>15</v>
      </c>
      <c r="D42" s="17" t="s">
        <v>58</v>
      </c>
      <c r="E42" s="43">
        <v>237.33</v>
      </c>
      <c r="F42" s="19">
        <v>0</v>
      </c>
      <c r="G42" s="19">
        <f t="shared" si="9"/>
        <v>0</v>
      </c>
      <c r="H42" s="19">
        <v>0</v>
      </c>
      <c r="I42" s="19">
        <f t="shared" si="10"/>
        <v>0</v>
      </c>
      <c r="J42" s="19"/>
      <c r="K42" s="19">
        <f t="shared" si="11"/>
        <v>0</v>
      </c>
      <c r="L42" s="19">
        <f t="shared" si="12"/>
        <v>0</v>
      </c>
      <c r="M42" s="20">
        <f t="shared" si="13"/>
        <v>0</v>
      </c>
      <c r="N42" s="5"/>
      <c r="O42" s="5"/>
    </row>
    <row r="43" spans="1:15" ht="22.5">
      <c r="A43" s="17" t="s">
        <v>80</v>
      </c>
      <c r="B43" s="18" t="s">
        <v>81</v>
      </c>
      <c r="C43" s="69" t="s">
        <v>15</v>
      </c>
      <c r="D43" s="17" t="s">
        <v>58</v>
      </c>
      <c r="E43" s="43">
        <v>374.51</v>
      </c>
      <c r="F43" s="19">
        <v>0</v>
      </c>
      <c r="G43" s="19">
        <f t="shared" si="9"/>
        <v>0</v>
      </c>
      <c r="H43" s="19">
        <v>0</v>
      </c>
      <c r="I43" s="19">
        <f t="shared" si="10"/>
        <v>0</v>
      </c>
      <c r="J43" s="19"/>
      <c r="K43" s="19">
        <f t="shared" si="11"/>
        <v>0</v>
      </c>
      <c r="L43" s="19">
        <f t="shared" si="12"/>
        <v>0</v>
      </c>
      <c r="M43" s="20">
        <f t="shared" si="13"/>
        <v>0</v>
      </c>
      <c r="N43" s="5"/>
      <c r="O43" s="5"/>
    </row>
    <row r="44" spans="1:15" ht="22.5">
      <c r="A44" s="17" t="s">
        <v>82</v>
      </c>
      <c r="B44" s="18" t="s">
        <v>84</v>
      </c>
      <c r="C44" s="69" t="s">
        <v>15</v>
      </c>
      <c r="D44" s="17" t="s">
        <v>58</v>
      </c>
      <c r="E44" s="43">
        <v>160.48</v>
      </c>
      <c r="F44" s="19">
        <v>0</v>
      </c>
      <c r="G44" s="19">
        <f t="shared" si="9"/>
        <v>0</v>
      </c>
      <c r="H44" s="19">
        <v>0</v>
      </c>
      <c r="I44" s="19">
        <f t="shared" si="10"/>
        <v>0</v>
      </c>
      <c r="J44" s="19"/>
      <c r="K44" s="19">
        <f t="shared" si="11"/>
        <v>0</v>
      </c>
      <c r="L44" s="19">
        <f t="shared" si="12"/>
        <v>0</v>
      </c>
      <c r="M44" s="20">
        <f t="shared" si="13"/>
        <v>0</v>
      </c>
      <c r="N44" s="5"/>
      <c r="O44" s="5"/>
    </row>
    <row r="45" spans="1:15" ht="22.5">
      <c r="A45" s="17" t="s">
        <v>83</v>
      </c>
      <c r="B45" s="18" t="s">
        <v>160</v>
      </c>
      <c r="C45" s="69" t="s">
        <v>15</v>
      </c>
      <c r="D45" s="17" t="s">
        <v>58</v>
      </c>
      <c r="E45" s="43">
        <v>371.62</v>
      </c>
      <c r="F45" s="19">
        <v>0</v>
      </c>
      <c r="G45" s="19">
        <f>ROUND(F45*E45,2)</f>
        <v>0</v>
      </c>
      <c r="H45" s="19">
        <v>0</v>
      </c>
      <c r="I45" s="19">
        <f>ROUND(H45*E45,2)</f>
        <v>0</v>
      </c>
      <c r="J45" s="19"/>
      <c r="K45" s="19">
        <f>ROUND(J45*E45,2)</f>
        <v>0</v>
      </c>
      <c r="L45" s="19">
        <f>ROUND(J45+H45+F45,2)</f>
        <v>0</v>
      </c>
      <c r="M45" s="20">
        <f>ROUND(L45*E45,2)</f>
        <v>0</v>
      </c>
      <c r="N45" s="5"/>
      <c r="O45" s="5"/>
    </row>
    <row r="46" spans="1:15" ht="22.5">
      <c r="A46" s="17" t="s">
        <v>85</v>
      </c>
      <c r="B46" s="30" t="s">
        <v>164</v>
      </c>
      <c r="C46" s="69" t="s">
        <v>15</v>
      </c>
      <c r="D46" s="17" t="s">
        <v>58</v>
      </c>
      <c r="E46" s="43">
        <v>137.18</v>
      </c>
      <c r="F46" s="19">
        <v>0</v>
      </c>
      <c r="G46" s="19">
        <f t="shared" si="9"/>
        <v>0</v>
      </c>
      <c r="H46" s="19">
        <v>0</v>
      </c>
      <c r="I46" s="19">
        <f t="shared" si="10"/>
        <v>0</v>
      </c>
      <c r="J46" s="19"/>
      <c r="K46" s="19">
        <f t="shared" si="11"/>
        <v>0</v>
      </c>
      <c r="L46" s="19">
        <f t="shared" si="12"/>
        <v>0</v>
      </c>
      <c r="M46" s="20">
        <f t="shared" si="13"/>
        <v>0</v>
      </c>
      <c r="N46" s="5"/>
      <c r="O46" s="5"/>
    </row>
    <row r="47" spans="1:15" ht="33.75">
      <c r="A47" s="17" t="s">
        <v>159</v>
      </c>
      <c r="B47" s="30" t="s">
        <v>163</v>
      </c>
      <c r="C47" s="69" t="s">
        <v>15</v>
      </c>
      <c r="D47" s="17" t="s">
        <v>58</v>
      </c>
      <c r="E47" s="43">
        <v>301.91</v>
      </c>
      <c r="F47" s="19">
        <v>0</v>
      </c>
      <c r="G47" s="19">
        <f t="shared" si="9"/>
        <v>0</v>
      </c>
      <c r="H47" s="19">
        <v>0</v>
      </c>
      <c r="I47" s="19">
        <f t="shared" si="10"/>
        <v>0</v>
      </c>
      <c r="J47" s="19"/>
      <c r="K47" s="19">
        <f t="shared" si="11"/>
        <v>0</v>
      </c>
      <c r="L47" s="19">
        <f t="shared" si="12"/>
        <v>0</v>
      </c>
      <c r="M47" s="20">
        <f t="shared" si="13"/>
        <v>0</v>
      </c>
      <c r="N47" s="5"/>
      <c r="O47" s="5"/>
    </row>
    <row r="48" spans="1:15" ht="22.5">
      <c r="A48" s="17" t="s">
        <v>161</v>
      </c>
      <c r="B48" s="30" t="s">
        <v>162</v>
      </c>
      <c r="C48" s="69" t="s">
        <v>15</v>
      </c>
      <c r="D48" s="17" t="s">
        <v>58</v>
      </c>
      <c r="E48" s="43">
        <v>120.1</v>
      </c>
      <c r="F48" s="19">
        <v>0</v>
      </c>
      <c r="G48" s="19">
        <f t="shared" si="9"/>
        <v>0</v>
      </c>
      <c r="H48" s="44">
        <v>0</v>
      </c>
      <c r="I48" s="19">
        <f t="shared" si="10"/>
        <v>0</v>
      </c>
      <c r="J48" s="44"/>
      <c r="K48" s="19">
        <f t="shared" si="11"/>
        <v>0</v>
      </c>
      <c r="L48" s="19">
        <f t="shared" si="12"/>
        <v>0</v>
      </c>
      <c r="M48" s="20">
        <f t="shared" si="13"/>
        <v>0</v>
      </c>
      <c r="N48" s="5"/>
      <c r="O48" s="5"/>
    </row>
    <row r="49" spans="1:13" ht="12.75">
      <c r="A49" s="67"/>
      <c r="B49" s="67"/>
      <c r="C49" s="68"/>
      <c r="D49" s="68"/>
      <c r="E49" s="73"/>
      <c r="F49" s="63"/>
      <c r="G49" s="63"/>
      <c r="H49" s="63"/>
      <c r="I49" s="113"/>
      <c r="J49" s="113"/>
      <c r="K49" s="113"/>
      <c r="L49" s="113"/>
      <c r="M49" s="63"/>
    </row>
    <row r="50" spans="1:15" ht="12.75">
      <c r="A50" s="117" t="s">
        <v>21</v>
      </c>
      <c r="B50" s="114" t="s">
        <v>71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05">
        <f>ROUND(M51+M59,2)</f>
        <v>0</v>
      </c>
      <c r="N50" s="5"/>
      <c r="O50" s="5"/>
    </row>
    <row r="51" spans="1:15" ht="12.75">
      <c r="A51" s="118" t="s">
        <v>53</v>
      </c>
      <c r="B51" s="95" t="s">
        <v>89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32">
        <f>ROUND(M52+M53+M54+M55+M56+M57,2)</f>
        <v>0</v>
      </c>
      <c r="N51" s="5"/>
      <c r="O51" s="5"/>
    </row>
    <row r="52" spans="1:15" ht="13.5">
      <c r="A52" s="17" t="s">
        <v>93</v>
      </c>
      <c r="B52" s="18" t="s">
        <v>92</v>
      </c>
      <c r="C52" s="69" t="s">
        <v>15</v>
      </c>
      <c r="D52" s="17" t="s">
        <v>58</v>
      </c>
      <c r="E52" s="43">
        <v>15</v>
      </c>
      <c r="F52" s="19">
        <v>0</v>
      </c>
      <c r="G52" s="19">
        <f aca="true" t="shared" si="14" ref="G52:G57">ROUND(F52*E52,2)</f>
        <v>0</v>
      </c>
      <c r="H52" s="19">
        <v>0</v>
      </c>
      <c r="I52" s="19">
        <f aca="true" t="shared" si="15" ref="I52:I57">ROUND(H52*E52,2)</f>
        <v>0</v>
      </c>
      <c r="J52" s="19"/>
      <c r="K52" s="19">
        <f aca="true" t="shared" si="16" ref="K52:K57">ROUND(J52*E52,2)</f>
        <v>0</v>
      </c>
      <c r="L52" s="19">
        <f aca="true" t="shared" si="17" ref="L52:L57">ROUND(J52+H52+F52,2)</f>
        <v>0</v>
      </c>
      <c r="M52" s="20">
        <f aca="true" t="shared" si="18" ref="M52:M57">ROUND(L52*E52,2)</f>
        <v>0</v>
      </c>
      <c r="N52" s="5"/>
      <c r="O52" s="5"/>
    </row>
    <row r="53" spans="1:15" ht="13.5">
      <c r="A53" s="17" t="s">
        <v>94</v>
      </c>
      <c r="B53" s="18" t="s">
        <v>96</v>
      </c>
      <c r="C53" s="69" t="s">
        <v>15</v>
      </c>
      <c r="D53" s="17" t="s">
        <v>58</v>
      </c>
      <c r="E53" s="43">
        <v>671.79</v>
      </c>
      <c r="F53" s="19">
        <v>0</v>
      </c>
      <c r="G53" s="19">
        <f t="shared" si="14"/>
        <v>0</v>
      </c>
      <c r="H53" s="19">
        <v>0</v>
      </c>
      <c r="I53" s="19">
        <f t="shared" si="15"/>
        <v>0</v>
      </c>
      <c r="J53" s="19"/>
      <c r="K53" s="19">
        <f t="shared" si="16"/>
        <v>0</v>
      </c>
      <c r="L53" s="19">
        <f t="shared" si="17"/>
        <v>0</v>
      </c>
      <c r="M53" s="20">
        <f t="shared" si="18"/>
        <v>0</v>
      </c>
      <c r="N53" s="5"/>
      <c r="O53" s="5"/>
    </row>
    <row r="54" spans="1:15" ht="13.5">
      <c r="A54" s="17" t="s">
        <v>95</v>
      </c>
      <c r="B54" s="30" t="s">
        <v>55</v>
      </c>
      <c r="C54" s="69" t="s">
        <v>15</v>
      </c>
      <c r="D54" s="17" t="s">
        <v>58</v>
      </c>
      <c r="E54" s="43">
        <v>851.37</v>
      </c>
      <c r="F54" s="19">
        <v>0</v>
      </c>
      <c r="G54" s="19">
        <f t="shared" si="14"/>
        <v>0</v>
      </c>
      <c r="H54" s="19">
        <v>0</v>
      </c>
      <c r="I54" s="19">
        <f t="shared" si="15"/>
        <v>0</v>
      </c>
      <c r="J54" s="19"/>
      <c r="K54" s="19">
        <f t="shared" si="16"/>
        <v>0</v>
      </c>
      <c r="L54" s="19">
        <f t="shared" si="17"/>
        <v>0</v>
      </c>
      <c r="M54" s="20">
        <f t="shared" si="18"/>
        <v>0</v>
      </c>
      <c r="N54" s="5"/>
      <c r="O54" s="5"/>
    </row>
    <row r="55" spans="1:15" ht="13.5">
      <c r="A55" s="17" t="s">
        <v>143</v>
      </c>
      <c r="B55" s="30" t="s">
        <v>149</v>
      </c>
      <c r="C55" s="69" t="s">
        <v>15</v>
      </c>
      <c r="D55" s="17" t="s">
        <v>58</v>
      </c>
      <c r="E55" s="43">
        <v>30.3</v>
      </c>
      <c r="F55" s="19">
        <v>0</v>
      </c>
      <c r="G55" s="19">
        <f t="shared" si="14"/>
        <v>0</v>
      </c>
      <c r="H55" s="19">
        <v>0</v>
      </c>
      <c r="I55" s="19">
        <f t="shared" si="15"/>
        <v>0</v>
      </c>
      <c r="J55" s="19"/>
      <c r="K55" s="19">
        <f t="shared" si="16"/>
        <v>0</v>
      </c>
      <c r="L55" s="19">
        <f t="shared" si="17"/>
        <v>0</v>
      </c>
      <c r="M55" s="20">
        <f t="shared" si="18"/>
        <v>0</v>
      </c>
      <c r="N55" s="5"/>
      <c r="O55" s="5"/>
    </row>
    <row r="56" spans="1:13" ht="22.5">
      <c r="A56" s="17" t="s">
        <v>147</v>
      </c>
      <c r="B56" s="30" t="s">
        <v>150</v>
      </c>
      <c r="C56" s="69" t="s">
        <v>15</v>
      </c>
      <c r="D56" s="17" t="s">
        <v>58</v>
      </c>
      <c r="E56" s="43">
        <v>16.8</v>
      </c>
      <c r="F56" s="19">
        <v>0</v>
      </c>
      <c r="G56" s="19">
        <f t="shared" si="14"/>
        <v>0</v>
      </c>
      <c r="H56" s="19">
        <v>0</v>
      </c>
      <c r="I56" s="19">
        <f t="shared" si="15"/>
        <v>0</v>
      </c>
      <c r="J56" s="19"/>
      <c r="K56" s="19">
        <f t="shared" si="16"/>
        <v>0</v>
      </c>
      <c r="L56" s="19">
        <f t="shared" si="17"/>
        <v>0</v>
      </c>
      <c r="M56" s="20">
        <f t="shared" si="18"/>
        <v>0</v>
      </c>
    </row>
    <row r="57" spans="1:15" ht="22.5">
      <c r="A57" s="17" t="s">
        <v>148</v>
      </c>
      <c r="B57" s="30" t="s">
        <v>144</v>
      </c>
      <c r="C57" s="69" t="s">
        <v>15</v>
      </c>
      <c r="D57" s="17" t="s">
        <v>58</v>
      </c>
      <c r="E57" s="43">
        <v>6.62</v>
      </c>
      <c r="F57" s="19">
        <v>0</v>
      </c>
      <c r="G57" s="19">
        <f t="shared" si="14"/>
        <v>0</v>
      </c>
      <c r="H57" s="19">
        <v>0</v>
      </c>
      <c r="I57" s="19">
        <f t="shared" si="15"/>
        <v>0</v>
      </c>
      <c r="J57" s="19"/>
      <c r="K57" s="19">
        <f t="shared" si="16"/>
        <v>0</v>
      </c>
      <c r="L57" s="19">
        <f t="shared" si="17"/>
        <v>0</v>
      </c>
      <c r="M57" s="20">
        <f t="shared" si="18"/>
        <v>0</v>
      </c>
      <c r="N57" s="5"/>
      <c r="O57" s="5"/>
    </row>
    <row r="58" spans="1:15" ht="12.75">
      <c r="A58" s="17"/>
      <c r="B58" s="18"/>
      <c r="C58" s="18"/>
      <c r="D58" s="17"/>
      <c r="E58" s="16"/>
      <c r="F58" s="19"/>
      <c r="G58" s="19"/>
      <c r="H58" s="19"/>
      <c r="I58" s="19"/>
      <c r="J58" s="19"/>
      <c r="K58" s="19"/>
      <c r="L58" s="19"/>
      <c r="M58" s="20"/>
      <c r="N58" s="5"/>
      <c r="O58" s="5"/>
    </row>
    <row r="59" spans="1:15" ht="12.75">
      <c r="A59" s="118" t="s">
        <v>90</v>
      </c>
      <c r="B59" s="95" t="s">
        <v>91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32">
        <f>ROUND(M60+M61+M62,2)</f>
        <v>0</v>
      </c>
      <c r="N59" s="5"/>
      <c r="O59" s="5"/>
    </row>
    <row r="60" spans="1:15" ht="13.5">
      <c r="A60" s="17" t="s">
        <v>98</v>
      </c>
      <c r="B60" s="18" t="s">
        <v>97</v>
      </c>
      <c r="C60" s="69" t="s">
        <v>15</v>
      </c>
      <c r="D60" s="17" t="s">
        <v>58</v>
      </c>
      <c r="E60" s="16">
        <v>95.94</v>
      </c>
      <c r="F60" s="19">
        <v>0</v>
      </c>
      <c r="G60" s="19">
        <f>ROUND(F60*E60,2)</f>
        <v>0</v>
      </c>
      <c r="H60" s="19">
        <v>0</v>
      </c>
      <c r="I60" s="19">
        <f>ROUND(H60*E60,2)</f>
        <v>0</v>
      </c>
      <c r="J60" s="19"/>
      <c r="K60" s="19">
        <f>ROUND(J60*E60,2)</f>
        <v>0</v>
      </c>
      <c r="L60" s="19">
        <f>ROUND(J60+H60+F60,2)</f>
        <v>0</v>
      </c>
      <c r="M60" s="20">
        <f>ROUND(L60*E60,2)</f>
        <v>0</v>
      </c>
      <c r="N60" s="5"/>
      <c r="O60" s="5"/>
    </row>
    <row r="61" spans="1:15" ht="13.5">
      <c r="A61" s="17" t="s">
        <v>99</v>
      </c>
      <c r="B61" s="18" t="s">
        <v>100</v>
      </c>
      <c r="C61" s="69" t="s">
        <v>15</v>
      </c>
      <c r="D61" s="17" t="s">
        <v>58</v>
      </c>
      <c r="E61" s="16">
        <v>3</v>
      </c>
      <c r="F61" s="19">
        <v>0</v>
      </c>
      <c r="G61" s="19">
        <f>ROUND(F61*E61,2)</f>
        <v>0</v>
      </c>
      <c r="H61" s="19">
        <v>0</v>
      </c>
      <c r="I61" s="19">
        <f>ROUND(H61*E61,2)</f>
        <v>0</v>
      </c>
      <c r="J61" s="19">
        <v>0</v>
      </c>
      <c r="K61" s="19">
        <f>ROUND(J61*E61,2)</f>
        <v>0</v>
      </c>
      <c r="L61" s="19">
        <f>ROUND(J61+H61+F61,2)</f>
        <v>0</v>
      </c>
      <c r="M61" s="20">
        <f>ROUND(L61*E61,2)</f>
        <v>0</v>
      </c>
      <c r="N61" s="5"/>
      <c r="O61" s="5"/>
    </row>
    <row r="62" spans="1:15" ht="12.75">
      <c r="A62" s="17" t="s">
        <v>126</v>
      </c>
      <c r="B62" s="18" t="s">
        <v>118</v>
      </c>
      <c r="C62" s="69" t="s">
        <v>15</v>
      </c>
      <c r="D62" s="17" t="s">
        <v>54</v>
      </c>
      <c r="E62" s="43">
        <v>3</v>
      </c>
      <c r="F62" s="19">
        <v>0</v>
      </c>
      <c r="G62" s="19">
        <f>ROUND(F62*E62,2)</f>
        <v>0</v>
      </c>
      <c r="H62" s="19">
        <v>0</v>
      </c>
      <c r="I62" s="19">
        <f>ROUND(H62*E62,2)</f>
        <v>0</v>
      </c>
      <c r="J62" s="44"/>
      <c r="K62" s="19">
        <f>ROUND(J62*E62,2)</f>
        <v>0</v>
      </c>
      <c r="L62" s="19">
        <f>ROUND(J62+H62+F62,2)</f>
        <v>0</v>
      </c>
      <c r="M62" s="20">
        <f>ROUND(L62*E62,2)</f>
        <v>0</v>
      </c>
      <c r="N62" s="5"/>
      <c r="O62" s="5"/>
    </row>
    <row r="63" spans="1:15" ht="12.75">
      <c r="A63" s="17"/>
      <c r="B63" s="33"/>
      <c r="C63" s="18"/>
      <c r="D63" s="17"/>
      <c r="E63" s="16"/>
      <c r="F63" s="19"/>
      <c r="G63" s="19"/>
      <c r="H63" s="19"/>
      <c r="I63" s="19"/>
      <c r="J63" s="19"/>
      <c r="K63" s="19"/>
      <c r="L63" s="19"/>
      <c r="M63" s="20"/>
      <c r="N63" s="5"/>
      <c r="O63" s="5"/>
    </row>
    <row r="64" spans="1:15" ht="12.75">
      <c r="A64" s="117" t="s">
        <v>22</v>
      </c>
      <c r="B64" s="87" t="s">
        <v>72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106">
        <f>M65</f>
        <v>0</v>
      </c>
      <c r="N64" s="5"/>
      <c r="O64" s="5"/>
    </row>
    <row r="65" spans="1:15" ht="12.75">
      <c r="A65" s="118" t="s">
        <v>23</v>
      </c>
      <c r="B65" s="95" t="s">
        <v>104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32">
        <f>ROUND(M66+M67+M68+M69,2)</f>
        <v>0</v>
      </c>
      <c r="N65" s="5"/>
      <c r="O65" s="5"/>
    </row>
    <row r="66" spans="1:13" ht="13.5">
      <c r="A66" s="17" t="s">
        <v>103</v>
      </c>
      <c r="B66" s="30" t="s">
        <v>102</v>
      </c>
      <c r="C66" s="69" t="s">
        <v>15</v>
      </c>
      <c r="D66" s="17" t="s">
        <v>58</v>
      </c>
      <c r="E66" s="43">
        <v>56.53</v>
      </c>
      <c r="F66" s="19">
        <v>0</v>
      </c>
      <c r="G66" s="19">
        <f>ROUND(F66*E66,2)</f>
        <v>0</v>
      </c>
      <c r="H66" s="19">
        <v>0</v>
      </c>
      <c r="I66" s="19">
        <f>ROUND(H66*E66,2)</f>
        <v>0</v>
      </c>
      <c r="J66" s="19"/>
      <c r="K66" s="19">
        <f>ROUND(J66*E66,2)</f>
        <v>0</v>
      </c>
      <c r="L66" s="19">
        <f>ROUND(J66+H66+F66,2)</f>
        <v>0</v>
      </c>
      <c r="M66" s="20">
        <f>ROUND(L66*E66,2)</f>
        <v>0</v>
      </c>
    </row>
    <row r="67" spans="1:13" ht="12.75">
      <c r="A67" s="17" t="s">
        <v>105</v>
      </c>
      <c r="B67" s="30" t="s">
        <v>106</v>
      </c>
      <c r="C67" s="69" t="s">
        <v>15</v>
      </c>
      <c r="D67" s="17" t="s">
        <v>75</v>
      </c>
      <c r="E67" s="43">
        <v>14.47</v>
      </c>
      <c r="F67" s="19">
        <v>0</v>
      </c>
      <c r="G67" s="19">
        <f>ROUND(F67*E67,2)</f>
        <v>0</v>
      </c>
      <c r="H67" s="19">
        <v>0</v>
      </c>
      <c r="I67" s="19">
        <f>ROUND(H67*E67,2)</f>
        <v>0</v>
      </c>
      <c r="J67" s="19"/>
      <c r="K67" s="19">
        <f>ROUND(J67*E67,2)</f>
        <v>0</v>
      </c>
      <c r="L67" s="19">
        <f>ROUND(J67+H67+F67,2)</f>
        <v>0</v>
      </c>
      <c r="M67" s="20">
        <f>ROUND(L67*E67,2)</f>
        <v>0</v>
      </c>
    </row>
    <row r="68" spans="1:13" ht="12.75">
      <c r="A68" s="17" t="s">
        <v>128</v>
      </c>
      <c r="B68" s="30" t="s">
        <v>146</v>
      </c>
      <c r="C68" s="69" t="s">
        <v>15</v>
      </c>
      <c r="D68" s="17" t="s">
        <v>75</v>
      </c>
      <c r="E68" s="43">
        <v>40.94</v>
      </c>
      <c r="F68" s="19">
        <v>0</v>
      </c>
      <c r="G68" s="19">
        <f>ROUND(F68*E68,2)</f>
        <v>0</v>
      </c>
      <c r="H68" s="19">
        <v>0</v>
      </c>
      <c r="I68" s="19">
        <f>ROUND(H68*E68,2)</f>
        <v>0</v>
      </c>
      <c r="J68" s="19"/>
      <c r="K68" s="19">
        <f>ROUND(J68*E68,2)</f>
        <v>0</v>
      </c>
      <c r="L68" s="19">
        <f>ROUND(J68+H68+F68,2)</f>
        <v>0</v>
      </c>
      <c r="M68" s="20">
        <f>ROUND(L68*E68,2)</f>
        <v>0</v>
      </c>
    </row>
    <row r="69" spans="1:13" ht="12.75">
      <c r="A69" s="17" t="s">
        <v>145</v>
      </c>
      <c r="B69" s="30" t="s">
        <v>127</v>
      </c>
      <c r="C69" s="69" t="s">
        <v>15</v>
      </c>
      <c r="D69" s="17" t="s">
        <v>75</v>
      </c>
      <c r="E69" s="43">
        <v>186.32</v>
      </c>
      <c r="F69" s="19">
        <v>0</v>
      </c>
      <c r="G69" s="19">
        <f>ROUND(F69*E69,2)</f>
        <v>0</v>
      </c>
      <c r="H69" s="19">
        <v>0</v>
      </c>
      <c r="I69" s="19">
        <f>ROUND(H69*E69,2)</f>
        <v>0</v>
      </c>
      <c r="J69" s="19"/>
      <c r="K69" s="19">
        <f>ROUND(J69*E69,2)</f>
        <v>0</v>
      </c>
      <c r="L69" s="19">
        <f>ROUND(J69+H69+F69,2)</f>
        <v>0</v>
      </c>
      <c r="M69" s="20">
        <f>ROUND(L69*E69,2)</f>
        <v>0</v>
      </c>
    </row>
    <row r="70" spans="1:13" ht="12.75">
      <c r="A70" s="17"/>
      <c r="B70" s="18"/>
      <c r="C70" s="31"/>
      <c r="D70" s="17"/>
      <c r="E70" s="16"/>
      <c r="F70" s="19"/>
      <c r="G70" s="19"/>
      <c r="H70" s="19"/>
      <c r="I70" s="19"/>
      <c r="J70" s="19"/>
      <c r="K70" s="19"/>
      <c r="L70" s="44"/>
      <c r="M70" s="20"/>
    </row>
    <row r="71" spans="1:15" ht="12.75">
      <c r="A71" s="117" t="s">
        <v>24</v>
      </c>
      <c r="B71" s="87" t="s">
        <v>140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106">
        <f>M72</f>
        <v>0</v>
      </c>
      <c r="N71" s="5"/>
      <c r="O71" s="5"/>
    </row>
    <row r="72" spans="1:15" ht="12.75">
      <c r="A72" s="118" t="s">
        <v>25</v>
      </c>
      <c r="B72" s="95" t="s">
        <v>139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32">
        <f>M73</f>
        <v>0</v>
      </c>
      <c r="N72" s="5"/>
      <c r="O72" s="5"/>
    </row>
    <row r="73" spans="1:102" s="70" customFormat="1" ht="12.75">
      <c r="A73" s="42" t="s">
        <v>73</v>
      </c>
      <c r="B73" s="30" t="s">
        <v>141</v>
      </c>
      <c r="C73" s="72" t="s">
        <v>15</v>
      </c>
      <c r="D73" s="42" t="s">
        <v>75</v>
      </c>
      <c r="E73" s="43">
        <v>33.89</v>
      </c>
      <c r="F73" s="44">
        <v>0</v>
      </c>
      <c r="G73" s="44">
        <f>ROUND(F73*E73,2)</f>
        <v>0</v>
      </c>
      <c r="H73" s="44">
        <v>0</v>
      </c>
      <c r="I73" s="44">
        <f>ROUND(H73*E73,2)</f>
        <v>0</v>
      </c>
      <c r="J73" s="44"/>
      <c r="K73" s="44">
        <f>ROUND(J73*E73,2)</f>
        <v>0</v>
      </c>
      <c r="L73" s="44">
        <f>ROUND(J73+H73+F73,2)</f>
        <v>0</v>
      </c>
      <c r="M73" s="71">
        <f>ROUND(L73*E73,2)</f>
        <v>0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</row>
    <row r="74" spans="1:13" ht="12.75">
      <c r="A74" s="17"/>
      <c r="B74" s="18"/>
      <c r="C74" s="31"/>
      <c r="D74" s="17"/>
      <c r="E74" s="16"/>
      <c r="F74" s="19"/>
      <c r="G74" s="19"/>
      <c r="H74" s="19"/>
      <c r="I74" s="19"/>
      <c r="J74" s="19"/>
      <c r="K74" s="19"/>
      <c r="L74" s="44"/>
      <c r="M74" s="20"/>
    </row>
    <row r="75" spans="1:13" ht="12.75">
      <c r="A75" s="117" t="s">
        <v>27</v>
      </c>
      <c r="B75" s="87" t="s">
        <v>107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40">
        <f>M77</f>
        <v>0</v>
      </c>
    </row>
    <row r="76" spans="1:13" ht="12.75">
      <c r="A76" s="118" t="s">
        <v>28</v>
      </c>
      <c r="B76" s="95" t="s">
        <v>108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41">
        <f>M77</f>
        <v>0</v>
      </c>
    </row>
    <row r="77" spans="1:13" ht="12.75">
      <c r="A77" s="17" t="s">
        <v>29</v>
      </c>
      <c r="B77" s="35" t="s">
        <v>101</v>
      </c>
      <c r="C77" s="48" t="s">
        <v>26</v>
      </c>
      <c r="D77" s="17" t="s">
        <v>0</v>
      </c>
      <c r="E77" s="16">
        <v>67.5</v>
      </c>
      <c r="F77" s="19">
        <v>0</v>
      </c>
      <c r="G77" s="19">
        <f>ROUND(E77*F77,2)</f>
        <v>0</v>
      </c>
      <c r="H77" s="19"/>
      <c r="I77" s="19"/>
      <c r="J77" s="19"/>
      <c r="K77" s="19"/>
      <c r="L77" s="19">
        <f>ROUND(F77+H77,2)</f>
        <v>0</v>
      </c>
      <c r="M77" s="20">
        <f>ROUND(I77+G77,2)</f>
        <v>0</v>
      </c>
    </row>
    <row r="78" spans="1:13" ht="12.75">
      <c r="A78" s="17"/>
      <c r="B78" s="47"/>
      <c r="C78" s="49"/>
      <c r="D78" s="42"/>
      <c r="E78" s="43"/>
      <c r="F78" s="43"/>
      <c r="G78" s="43"/>
      <c r="H78" s="45"/>
      <c r="I78" s="46"/>
      <c r="J78" s="46"/>
      <c r="K78" s="46"/>
      <c r="L78" s="44"/>
      <c r="M78" s="20"/>
    </row>
    <row r="79" spans="1:13" ht="12.75">
      <c r="A79" s="117" t="s">
        <v>136</v>
      </c>
      <c r="B79" s="87" t="s">
        <v>52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40">
        <f>M81</f>
        <v>0</v>
      </c>
    </row>
    <row r="80" spans="1:13" ht="12.75">
      <c r="A80" s="118" t="s">
        <v>137</v>
      </c>
      <c r="B80" s="95" t="s">
        <v>47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41">
        <f>ROUND(M81+M82,2)</f>
        <v>0</v>
      </c>
    </row>
    <row r="81" spans="1:13" ht="12.75">
      <c r="A81" s="36" t="s">
        <v>138</v>
      </c>
      <c r="B81" s="35" t="s">
        <v>129</v>
      </c>
      <c r="C81" s="48" t="s">
        <v>15</v>
      </c>
      <c r="D81" s="17" t="s">
        <v>54</v>
      </c>
      <c r="E81" s="16">
        <v>717.5</v>
      </c>
      <c r="F81" s="19">
        <v>0</v>
      </c>
      <c r="G81" s="19">
        <f>ROUND(E81*F81,2)</f>
        <v>0</v>
      </c>
      <c r="H81" s="19">
        <v>0</v>
      </c>
      <c r="I81" s="19">
        <f>ROUND(H81*E81,2)</f>
        <v>0</v>
      </c>
      <c r="J81" s="64"/>
      <c r="K81" s="64"/>
      <c r="L81" s="19">
        <f>ROUND(F81+H81,2)</f>
        <v>0</v>
      </c>
      <c r="M81" s="20">
        <f>ROUND(I81+G81,2)</f>
        <v>0</v>
      </c>
    </row>
    <row r="82" spans="2:13" ht="12.75">
      <c r="B82" s="28"/>
      <c r="C82" s="25"/>
      <c r="D82" s="25"/>
      <c r="E82" s="26"/>
      <c r="G82" s="9"/>
      <c r="H82" s="5"/>
      <c r="I82" s="5"/>
      <c r="J82" s="5"/>
      <c r="K82" s="5"/>
      <c r="L82" s="5"/>
      <c r="M82" s="34"/>
    </row>
    <row r="83" spans="2:13" ht="12.75">
      <c r="B83" s="28"/>
      <c r="C83" s="25"/>
      <c r="D83" s="25"/>
      <c r="E83" s="26"/>
      <c r="F83" s="75"/>
      <c r="G83" s="76"/>
      <c r="H83" s="77"/>
      <c r="I83" s="78"/>
      <c r="J83" s="77"/>
      <c r="K83" s="76"/>
      <c r="L83" s="5"/>
      <c r="M83" s="55">
        <f>M7+M39+M50+M64+M71+M75+M79</f>
        <v>0</v>
      </c>
    </row>
    <row r="84" spans="2:13" ht="12.75">
      <c r="B84" s="37"/>
      <c r="C84" s="8"/>
      <c r="D84" s="8"/>
      <c r="E84" s="79"/>
      <c r="F84" s="80"/>
      <c r="G84" s="81"/>
      <c r="H84" s="74"/>
      <c r="I84" s="82"/>
      <c r="J84" s="74"/>
      <c r="K84" s="83"/>
      <c r="L84"/>
      <c r="M84" s="62"/>
    </row>
    <row r="85" spans="3:13" ht="13.5" thickBot="1">
      <c r="C85" s="8"/>
      <c r="D85" s="8"/>
      <c r="E85" s="13"/>
      <c r="G85" s="14"/>
      <c r="H85" s="5"/>
      <c r="I85" s="5"/>
      <c r="J85" s="5"/>
      <c r="K85" s="15"/>
      <c r="L85"/>
      <c r="M85"/>
    </row>
    <row r="86" spans="6:13" ht="12.75">
      <c r="F86" s="8"/>
      <c r="G86" s="6"/>
      <c r="H86" s="7"/>
      <c r="I86"/>
      <c r="J86"/>
      <c r="K86" s="96" t="s">
        <v>30</v>
      </c>
      <c r="L86" s="96"/>
      <c r="M86" s="96"/>
    </row>
    <row r="87" spans="2:13" ht="12.75">
      <c r="B87" s="37"/>
      <c r="F87" s="7"/>
      <c r="G87" s="6"/>
      <c r="H87" s="8"/>
      <c r="I87"/>
      <c r="J87"/>
      <c r="K87" s="39" t="s">
        <v>31</v>
      </c>
      <c r="L87" s="21"/>
      <c r="M87" s="58">
        <v>0</v>
      </c>
    </row>
    <row r="88" spans="6:13" ht="12.75">
      <c r="F88" s="7"/>
      <c r="G88" s="6"/>
      <c r="H88" s="8"/>
      <c r="I88"/>
      <c r="J88"/>
      <c r="K88" s="39" t="s">
        <v>32</v>
      </c>
      <c r="L88" s="21"/>
      <c r="M88" s="58">
        <v>0</v>
      </c>
    </row>
    <row r="89" spans="1:13" ht="12.75">
      <c r="A89" s="57"/>
      <c r="F89" s="7"/>
      <c r="G89" s="6"/>
      <c r="H89" s="8"/>
      <c r="I89"/>
      <c r="J89"/>
      <c r="K89" s="39" t="s">
        <v>56</v>
      </c>
      <c r="L89" s="21"/>
      <c r="M89" s="58">
        <v>0</v>
      </c>
    </row>
    <row r="90" spans="1:13" ht="12.75">
      <c r="A90" s="57"/>
      <c r="F90" s="7"/>
      <c r="G90" s="6"/>
      <c r="H90" s="8"/>
      <c r="I90"/>
      <c r="J90"/>
      <c r="K90" s="29" t="s">
        <v>33</v>
      </c>
      <c r="L90" s="21"/>
      <c r="M90" s="58">
        <v>0</v>
      </c>
    </row>
    <row r="91" spans="1:13" ht="12.75">
      <c r="A91" s="57"/>
      <c r="F91" s="7"/>
      <c r="G91" s="6"/>
      <c r="H91" s="8"/>
      <c r="I91"/>
      <c r="J91"/>
      <c r="K91" s="90" t="s">
        <v>34</v>
      </c>
      <c r="L91" s="91"/>
      <c r="M91" s="58">
        <v>0</v>
      </c>
    </row>
    <row r="92" spans="2:16" ht="12.75">
      <c r="B92" s="38"/>
      <c r="F92" s="11"/>
      <c r="G92" s="6"/>
      <c r="H92" s="8"/>
      <c r="I92"/>
      <c r="J92"/>
      <c r="K92" s="90" t="s">
        <v>35</v>
      </c>
      <c r="L92" s="91"/>
      <c r="M92" s="58">
        <f>M93+M94+M95</f>
        <v>0</v>
      </c>
      <c r="N92" s="10"/>
      <c r="O92" s="10"/>
      <c r="P92" s="10"/>
    </row>
    <row r="93" spans="2:16" ht="12.75">
      <c r="B93" s="65"/>
      <c r="F93" s="11"/>
      <c r="G93" s="6"/>
      <c r="H93" s="8"/>
      <c r="I93"/>
      <c r="J93"/>
      <c r="K93" s="29" t="s">
        <v>57</v>
      </c>
      <c r="L93" s="22"/>
      <c r="M93" s="107">
        <v>0</v>
      </c>
      <c r="N93" s="10"/>
      <c r="O93" s="10"/>
      <c r="P93" s="10"/>
    </row>
    <row r="94" spans="1:15" ht="12.75">
      <c r="A94" s="61"/>
      <c r="B94" s="38"/>
      <c r="F94" s="10"/>
      <c r="G94" s="6"/>
      <c r="H94" s="8"/>
      <c r="I94"/>
      <c r="J94"/>
      <c r="K94" s="90" t="s">
        <v>36</v>
      </c>
      <c r="L94" s="91"/>
      <c r="M94" s="59">
        <v>0</v>
      </c>
      <c r="N94" s="5"/>
      <c r="O94" s="5"/>
    </row>
    <row r="95" spans="1:13" ht="12.75">
      <c r="A95" s="61"/>
      <c r="B95" s="66"/>
      <c r="F95" s="10"/>
      <c r="G95" s="7"/>
      <c r="H95" s="8"/>
      <c r="I95"/>
      <c r="J95"/>
      <c r="K95" s="90" t="s">
        <v>37</v>
      </c>
      <c r="L95" s="91"/>
      <c r="M95" s="59">
        <v>0</v>
      </c>
    </row>
    <row r="96" spans="1:13" ht="13.5" thickBot="1">
      <c r="A96" s="61"/>
      <c r="B96" s="65"/>
      <c r="G96" s="8"/>
      <c r="H96" s="7"/>
      <c r="I96" s="7"/>
      <c r="J96" s="7"/>
      <c r="K96" s="92" t="s">
        <v>38</v>
      </c>
      <c r="L96" s="93"/>
      <c r="M96" s="60">
        <f>(((1+M87+M90+M89)*(1+M88)*(1+M91))/(1-M92))-1</f>
        <v>0</v>
      </c>
    </row>
    <row r="97" spans="7:13" ht="12.75">
      <c r="G97" s="7"/>
      <c r="H97" s="7"/>
      <c r="I97" s="23"/>
      <c r="J97" s="23"/>
      <c r="K97" s="23"/>
      <c r="L97" s="23"/>
      <c r="M97" s="24"/>
    </row>
    <row r="98" spans="9:13" ht="12.75">
      <c r="I98" s="86" t="s">
        <v>48</v>
      </c>
      <c r="J98" s="86"/>
      <c r="K98" s="56">
        <f>M96</f>
        <v>0</v>
      </c>
      <c r="M98" s="54"/>
    </row>
    <row r="99" spans="2:13" ht="12.75">
      <c r="B99" s="84"/>
      <c r="C99" s="12"/>
      <c r="I99" s="85" t="s">
        <v>49</v>
      </c>
      <c r="J99" s="85"/>
      <c r="K99" s="85"/>
      <c r="M99" s="55">
        <f>M83</f>
        <v>0</v>
      </c>
    </row>
    <row r="100" spans="2:13" ht="15">
      <c r="B100" s="100"/>
      <c r="C100" s="100"/>
      <c r="I100" s="85" t="s">
        <v>50</v>
      </c>
      <c r="J100" s="85"/>
      <c r="K100" s="85"/>
      <c r="M100" s="55">
        <f>ROUND(M99*K98,2)</f>
        <v>0</v>
      </c>
    </row>
    <row r="101" spans="2:13" ht="12.75">
      <c r="B101" s="97"/>
      <c r="C101" s="97"/>
      <c r="I101" s="89" t="s">
        <v>51</v>
      </c>
      <c r="J101" s="89"/>
      <c r="K101" s="89"/>
      <c r="M101" s="55">
        <f>SUM(M99:M100)</f>
        <v>0</v>
      </c>
    </row>
  </sheetData>
  <sheetProtection selectLockedCells="1" selectUnlockedCells="1"/>
  <mergeCells count="40">
    <mergeCell ref="A1:M4"/>
    <mergeCell ref="B100:C100"/>
    <mergeCell ref="B101:C101"/>
    <mergeCell ref="B59:L59"/>
    <mergeCell ref="D5:D6"/>
    <mergeCell ref="A5:A6"/>
    <mergeCell ref="H5:I5"/>
    <mergeCell ref="F5:G5"/>
    <mergeCell ref="B20:L20"/>
    <mergeCell ref="L5:M5"/>
    <mergeCell ref="J5:K5"/>
    <mergeCell ref="B8:L8"/>
    <mergeCell ref="B16:L16"/>
    <mergeCell ref="E5:E6"/>
    <mergeCell ref="C5:C6"/>
    <mergeCell ref="B7:L7"/>
    <mergeCell ref="K86:M86"/>
    <mergeCell ref="K94:L94"/>
    <mergeCell ref="K91:L91"/>
    <mergeCell ref="B79:L79"/>
    <mergeCell ref="B5:B6"/>
    <mergeCell ref="B40:L40"/>
    <mergeCell ref="B71:L71"/>
    <mergeCell ref="K95:L95"/>
    <mergeCell ref="B50:L50"/>
    <mergeCell ref="B51:L51"/>
    <mergeCell ref="B76:L76"/>
    <mergeCell ref="B65:L65"/>
    <mergeCell ref="B64:L64"/>
    <mergeCell ref="B72:L72"/>
    <mergeCell ref="I99:K99"/>
    <mergeCell ref="I98:J98"/>
    <mergeCell ref="B75:L75"/>
    <mergeCell ref="B27:L27"/>
    <mergeCell ref="I101:K101"/>
    <mergeCell ref="B80:L80"/>
    <mergeCell ref="K92:L92"/>
    <mergeCell ref="K96:L96"/>
    <mergeCell ref="I100:K100"/>
    <mergeCell ref="B30:L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5" r:id="rId1"/>
  <ignoredErrors>
    <ignoredError sqref="M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Pierina Schmitt Pomarico</dc:creator>
  <cp:keywords/>
  <dc:description/>
  <cp:lastModifiedBy>Geraldo Luiz Savi Júnior</cp:lastModifiedBy>
  <cp:lastPrinted>2017-08-25T19:13:49Z</cp:lastPrinted>
  <dcterms:created xsi:type="dcterms:W3CDTF">2014-05-05T16:42:42Z</dcterms:created>
  <dcterms:modified xsi:type="dcterms:W3CDTF">2017-08-25T19:13:56Z</dcterms:modified>
  <cp:category/>
  <cp:version/>
  <cp:contentType/>
  <cp:contentStatus/>
</cp:coreProperties>
</file>