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ÇAMENTO" sheetId="1" r:id="rId1"/>
  </sheets>
  <definedNames>
    <definedName name="_xlnm.Print_Area" localSheetId="0">'ORÇAMENTO'!$A$1:$M$87</definedName>
    <definedName name="Excel_BuiltIn_Print_Titles" localSheetId="0">'ORÇAMENTO'!$1:$6</definedName>
    <definedName name="_xlnm.Print_Titles" localSheetId="0">'ORÇAMENTO'!$1:$6</definedName>
  </definedNames>
  <calcPr fullCalcOnLoad="1"/>
</workbook>
</file>

<file path=xl/sharedStrings.xml><?xml version="1.0" encoding="utf-8"?>
<sst xmlns="http://schemas.openxmlformats.org/spreadsheetml/2006/main" count="193" uniqueCount="134">
  <si>
    <t>h</t>
  </si>
  <si>
    <t>1.2.1</t>
  </si>
  <si>
    <t>MÃO DE OBRA</t>
  </si>
  <si>
    <t>VALOR TOTAL</t>
  </si>
  <si>
    <t>ITEM</t>
  </si>
  <si>
    <t>DISCRIMINAÇÃO DOS SERVIÇOS</t>
  </si>
  <si>
    <t>CLASS</t>
  </si>
  <si>
    <t>UNID.</t>
  </si>
  <si>
    <t>QUANT</t>
  </si>
  <si>
    <t>PREÇO UNIT</t>
  </si>
  <si>
    <t>PREÇO TOTAL</t>
  </si>
  <si>
    <t>UNIT.</t>
  </si>
  <si>
    <t>TOTAL</t>
  </si>
  <si>
    <t>1.0</t>
  </si>
  <si>
    <t>1.1</t>
  </si>
  <si>
    <t>SER.CG</t>
  </si>
  <si>
    <t>1.2</t>
  </si>
  <si>
    <t>1.3</t>
  </si>
  <si>
    <t>2.0</t>
  </si>
  <si>
    <t>2.1</t>
  </si>
  <si>
    <t>MATERIAIS</t>
  </si>
  <si>
    <t>3.0</t>
  </si>
  <si>
    <t>4.0</t>
  </si>
  <si>
    <t>4.1</t>
  </si>
  <si>
    <t>5.0</t>
  </si>
  <si>
    <t>5.1</t>
  </si>
  <si>
    <t>EMPRE</t>
  </si>
  <si>
    <t>6.0</t>
  </si>
  <si>
    <t>6.1</t>
  </si>
  <si>
    <t>6.1.1</t>
  </si>
  <si>
    <t>COMPOSIÇÃO BDI - SERVIÇOS</t>
  </si>
  <si>
    <t>RISCO E IMPREVISTOS</t>
  </si>
  <si>
    <t>DESPESAS FINANCEIRAS</t>
  </si>
  <si>
    <t>ADMINISTRAÇÃO CENTRAL</t>
  </si>
  <si>
    <t>LUCRO</t>
  </si>
  <si>
    <t>TRIBUTOS</t>
  </si>
  <si>
    <t>COFINS</t>
  </si>
  <si>
    <t>PIS</t>
  </si>
  <si>
    <t>TOTAL FINAL</t>
  </si>
  <si>
    <t xml:space="preserve">EQUIPAMENTOS </t>
  </si>
  <si>
    <t>TRANSPORTE DE ENTULHO COM CAMINHAO BASCULANTE 6 M3, RODOVIA PAVIMENTADA, DMT 0,5 A 1,0 KM</t>
  </si>
  <si>
    <t>SERVIÇOS PRELIMINARES</t>
  </si>
  <si>
    <t>Organização do Canteiro</t>
  </si>
  <si>
    <t>1.1.1</t>
  </si>
  <si>
    <t>PLACA DE OBRA, CHAPA EM AÇO GALVANIZADO 1,00x2,00m</t>
  </si>
  <si>
    <t>1.3.1</t>
  </si>
  <si>
    <t xml:space="preserve">Limpeza final </t>
  </si>
  <si>
    <t>BDI SERVIÇOS</t>
  </si>
  <si>
    <t>TOTAL GERAL - SEM BDI e ADM</t>
  </si>
  <si>
    <t xml:space="preserve">BDI </t>
  </si>
  <si>
    <t xml:space="preserve">TOTAL GERALCOM BDI     </t>
  </si>
  <si>
    <t xml:space="preserve">LIMPEZA FINAL </t>
  </si>
  <si>
    <t>3.1</t>
  </si>
  <si>
    <r>
      <t>m</t>
    </r>
    <r>
      <rPr>
        <vertAlign val="superscript"/>
        <sz val="8"/>
        <rFont val="Arial"/>
        <family val="2"/>
      </rPr>
      <t>2</t>
    </r>
  </si>
  <si>
    <t>APLICAÇÃO MANUAL DE PINTURA COM TINTA LÁTEX ACRÍLICA EM PAREDES, DUAS DEMÃOS</t>
  </si>
  <si>
    <t>SEGURO + GARANTIA</t>
  </si>
  <si>
    <r>
      <t>m</t>
    </r>
    <r>
      <rPr>
        <vertAlign val="superscript"/>
        <sz val="9"/>
        <rFont val="Arial"/>
        <family val="2"/>
      </rPr>
      <t>2</t>
    </r>
  </si>
  <si>
    <t>Limpeza e preparo das superfícies</t>
  </si>
  <si>
    <t>1.3.2</t>
  </si>
  <si>
    <t>1.3.3</t>
  </si>
  <si>
    <t>1.1.2</t>
  </si>
  <si>
    <t>1.1.3</t>
  </si>
  <si>
    <t>APLICAÇÃO E LIXAMENTO DE MASSA LÁTEX ACRÍLICA EM PAREDES, DUAS DEMÃOS</t>
  </si>
  <si>
    <t>1.4</t>
  </si>
  <si>
    <r>
      <t>CARGA MANUAL DE ENTULHO EM CAMINHÃO BASCULANTE 6M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</si>
  <si>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3</t>
    </r>
  </si>
  <si>
    <t>EXECUÇÃO DA PINTURA EXTERNA</t>
  </si>
  <si>
    <t>EXECUÇÃO DA PINTURA INTERNA</t>
  </si>
  <si>
    <t>EXECUÇÃO DE PINTURA EM MADEIRA</t>
  </si>
  <si>
    <t>5.1.1</t>
  </si>
  <si>
    <t>1.4.1</t>
  </si>
  <si>
    <t>m</t>
  </si>
  <si>
    <t>2.1.1</t>
  </si>
  <si>
    <t>Execução da pintura externa</t>
  </si>
  <si>
    <t>2.1.2</t>
  </si>
  <si>
    <t xml:space="preserve">Pintura interna com tinta látex acrílica </t>
  </si>
  <si>
    <t>APLICAÇÃO E LIXAMENTO DE MASSA LÁTEX EM PAREDES, UMA DEMÃO</t>
  </si>
  <si>
    <t>3.1.1</t>
  </si>
  <si>
    <t>3.1.2</t>
  </si>
  <si>
    <t>3.1.3</t>
  </si>
  <si>
    <t xml:space="preserve"> APLICAÇÃO MANUAL DE PINTURA COM TINTA LÁTEX ACRÍLICA EM TETO, DUAS DEMÃOS</t>
  </si>
  <si>
    <t>ENGENHEIRO CIVIL DE OBRA PLENO</t>
  </si>
  <si>
    <t>4.1.1</t>
  </si>
  <si>
    <t>Pintura de portas, guarnições e rodapés</t>
  </si>
  <si>
    <t>4.1.2</t>
  </si>
  <si>
    <t>ADMINISTRAÇÃO LOCAL</t>
  </si>
  <si>
    <t>Administração local</t>
  </si>
  <si>
    <t>1.5</t>
  </si>
  <si>
    <t>1.5.1</t>
  </si>
  <si>
    <t>1.5.2</t>
  </si>
  <si>
    <t>1.5.3</t>
  </si>
  <si>
    <t>1.3.4</t>
  </si>
  <si>
    <t>4.1.3</t>
  </si>
  <si>
    <t>LIMPEZA FINAL DOS LOCAIS</t>
  </si>
  <si>
    <t>CORTE EM "V" E CORREÇÃO SUPERFICIAL DE TRINCAS EM PAREDES DE FACHADA, COM ENTELAMENTO DA SUPERFÍCIE SUJEITA À TRINCA, APLICAÇÃO DE SELANTE E IMPERMEABILIZANTE ACRÍLICOS E LIXAÇÃO</t>
  </si>
  <si>
    <t>IMPERMEABILIZACAO DE SUPERFICIE COM REVESTIMENTO BICOMPONENTE SEMI FLEXIVEL, 3 DEMÃOS CRUZADAS</t>
  </si>
  <si>
    <t>CHAPISCO APLICADO EM ALVENARIAS E ESTRUTURAS DE CONCRETO INTERNAS, COM ROLO PARA TEXTURA ACRÍLICA. ARGAMASSA INDUSTRIALIZADA COM PREPARO MANUAL</t>
  </si>
  <si>
    <t>7.0</t>
  </si>
  <si>
    <t>7.1</t>
  </si>
  <si>
    <t>7.1.1</t>
  </si>
  <si>
    <t>EXECUÇÃO DE PINTURA EM SUPERFÍCIE METÁLICA</t>
  </si>
  <si>
    <t>ISSQN (GASPAR/SC)</t>
  </si>
  <si>
    <t>Correção umidade ascendente em paredes</t>
  </si>
  <si>
    <t>DEMOLIÇÃO DE REVESTIMENTO EM ARGAMASSA DE PAREDES INTERNAS E EXTERNAS (ATÉ 1,00 METROS DE ALTURA)</t>
  </si>
  <si>
    <t>MASSA ÚNICA, PARA RECEBIMENTO DE PINTURA, EM ARGAMASSA TRAÇO 1:2:8, PREPARO MECÂNICO COM BETONEIRA 400L, APLICADA MANUALMENTE EM FACES INTERNAS DE PAREDES, ESPESSURA DE 20MM, COM EXECUÇÃO DE TALISCAS</t>
  </si>
  <si>
    <t>1.4.2</t>
  </si>
  <si>
    <t>1.4.3</t>
  </si>
  <si>
    <t>1.3.5</t>
  </si>
  <si>
    <t>Correção de umidade em cantos de janela</t>
  </si>
  <si>
    <t>RETIRADA DE ESQUADRIAS</t>
  </si>
  <si>
    <t>1.4.4</t>
  </si>
  <si>
    <t xml:space="preserve">REINSTALAÇÃO DE ESQUADRIAS </t>
  </si>
  <si>
    <t xml:space="preserve">APLICAÇÃO MANUAL DE TINTA IMPERMEABILIZANTE ACRÍLICA FLEXÍVEL, QUATRO DEMÃOS, COM COLOCAÇÃO DE TELA DE POLIÉSTER. </t>
  </si>
  <si>
    <t>IMPERMEABILIZACAO DE SUPERFICIE COM MASTIQUE ELASTICO A BASE DE POLIURETANO NA COR BRANCA</t>
  </si>
  <si>
    <t>1.3.6</t>
  </si>
  <si>
    <t>ESCAVAÇÃO MANUAL DE VALAS</t>
  </si>
  <si>
    <t>REATERRO MANUAL COM COMPACTAÇÃO MANUAL</t>
  </si>
  <si>
    <t>LIMPEZA DE SUPERFICIES COM JATO DE ALTA PRESSAO DE AR E AGUA, COM HIPOCLORITO DE SÓDIO (EXCLUSIVE ANDAIMES) - COBERTURAS METÁLICAS, MUROS E FACHADAS EM PINTURA DA EDIFICAÇÃO</t>
  </si>
  <si>
    <t>APLICAÇÃO MANUAL DE TINTA LÁTEX ACRÍLICA EM PAREDES EXTERNAS DE CASAS, DUAS DEMÃOS</t>
  </si>
  <si>
    <t>5.1.2</t>
  </si>
  <si>
    <t>1.2.2</t>
  </si>
  <si>
    <t>LIMPEZA DE SUPERFICIES COM JATO DE ALTA PRESSAO DE AR E AGUA, COM SOLUÇÃO LIMPADORA DILUÍDA EM ÁGUA (EXCLUSIVE ANDAIMES) - SUPERFÍCIES REVESTIDAS EM CERÂMICA</t>
  </si>
  <si>
    <t>1.5.4</t>
  </si>
  <si>
    <t xml:space="preserve">APLICAÇÃO MANUAL DE TINTA IMPERMEABILIZANTE ACRÍLICA FLEXÍVEL EM PAREDES EXTERNAS DE CASAS, DUAS DEMÃOS. RENDIMENTO 5M2/L, PARA DUAS DEMÃOS. </t>
  </si>
  <si>
    <t>REMOÇÃO DE PINTURA PVA/ACRILICA (MUROS E PAREDES EXTERNAS INDICADAS EM PROJETO)</t>
  </si>
  <si>
    <t>APLICAÇÃO MANUAL DE PINTURA COM TINTA TEXTURIZADA ACRÍLICA EM PAREDES EXTERNAS DE CASAS (NOS LOCAIS ONDE HOUVE SUBSTITUIÇÃO EMBOÇO/REBOCO EXTERNO)</t>
  </si>
  <si>
    <t>PINTURA ESMALTE ACETINADO, DUAS DEMAOS, SOBRE SUPERFICIE METALICA (INCLUSIVE LIXAÇÃO PREPARAÇÃO SUPERFÍCIE)</t>
  </si>
  <si>
    <t>COLAGEM DE RODAPÉ EM EVA</t>
  </si>
  <si>
    <t>Pintura de grades e cercas metálicas</t>
  </si>
  <si>
    <t>PINTURA ESMALTE ACETINADO EM MADEIRA, DUAS DEMAOS (INCLUSIVE LIXAÇÃO PREPARAÇÃO SUPERFÍCIE)</t>
  </si>
  <si>
    <t>PINTURA ESMALTE ACETINADO EM RODAPÉ DE EVA, DUAS DEMAOS (SEM LIXAÇÃO)</t>
  </si>
  <si>
    <t>FUNDO ANTICORROSIVO A BASE DE OXIDO DE FERRO (ZARCAO), DUAS DEMAOS</t>
  </si>
  <si>
    <t>Tratamento de fissuras em paredes (fissuras horizontais)</t>
  </si>
  <si>
    <t>MODELO DE PLANILHA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</si>
</sst>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00"/>
    <numFmt numFmtId="166" formatCode="#,##0.00_);[Red]\(#,##0.00\)"/>
    <numFmt numFmtId="167" formatCode="mm/yy"/>
    <numFmt numFmtId="168" formatCode="#,##0.00_);[Red]\-#,##0.00"/>
    <numFmt numFmtId="169" formatCode="0.000%"/>
    <numFmt numFmtId="170" formatCode="d&quot; de &quot;mmm&quot; de &quot;yy"/>
    <numFmt numFmtId="171" formatCode="mmm/yyyy"/>
    <numFmt numFmtId="172" formatCode="0.000000000"/>
    <numFmt numFmtId="173" formatCode="0.0000"/>
    <numFmt numFmtId="174" formatCode="0.0"/>
    <numFmt numFmtId="175" formatCode="0.000000"/>
    <numFmt numFmtId="176" formatCode="0.00000"/>
    <numFmt numFmtId="177" formatCode="0.000"/>
    <numFmt numFmtId="178" formatCode="_-* #,##0.0000_-;\-* #,##0.0000_-;_-* &quot;-&quot;??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 &quot;* #,##0.00_);_(&quot;R$ &quot;* \(#,##0.00\);_(&quot;R$ &quot;* &quot;-&quot;??_);_(@_)"/>
    <numFmt numFmtId="184" formatCode="&quot;R$&quot;\ #,##0.00"/>
    <numFmt numFmtId="185" formatCode="&quot;Ativado&quot;;&quot;Ativado&quot;;&quot;Desativado&quot;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sz val="15"/>
      <color indexed="63"/>
      <name val="Arial"/>
      <family val="2"/>
    </font>
    <font>
      <sz val="18"/>
      <color theme="3"/>
      <name val="Calibri Light"/>
      <family val="2"/>
    </font>
    <font>
      <sz val="15"/>
      <color rgb="FF33333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164" fontId="18" fillId="0" borderId="10" xfId="47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0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43" fontId="18" fillId="0" borderId="0" xfId="64" applyFont="1" applyAlignment="1">
      <alignment/>
    </xf>
    <xf numFmtId="43" fontId="18" fillId="0" borderId="0" xfId="0" applyNumberFormat="1" applyFont="1" applyAlignment="1">
      <alignment/>
    </xf>
    <xf numFmtId="2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164" fontId="18" fillId="0" borderId="11" xfId="47" applyFont="1" applyFill="1" applyBorder="1" applyAlignment="1" applyProtection="1">
      <alignment horizontal="center"/>
      <protection/>
    </xf>
    <xf numFmtId="164" fontId="18" fillId="0" borderId="11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0" fontId="18" fillId="0" borderId="0" xfId="4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2" fontId="18" fillId="0" borderId="14" xfId="0" applyNumberFormat="1" applyFont="1" applyFill="1" applyBorder="1" applyAlignment="1">
      <alignment/>
    </xf>
    <xf numFmtId="164" fontId="18" fillId="0" borderId="15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24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0" fillId="8" borderId="19" xfId="0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164" fontId="20" fillId="8" borderId="11" xfId="47" applyFont="1" applyFill="1" applyBorder="1" applyAlignment="1" applyProtection="1">
      <alignment horizontal="right"/>
      <protection/>
    </xf>
    <xf numFmtId="43" fontId="0" fillId="0" borderId="0" xfId="0" applyNumberFormat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8" fillId="0" borderId="16" xfId="0" applyFont="1" applyBorder="1" applyAlignment="1">
      <alignment horizontal="left" vertical="center"/>
    </xf>
    <xf numFmtId="164" fontId="20" fillId="25" borderId="11" xfId="0" applyNumberFormat="1" applyFont="1" applyFill="1" applyBorder="1" applyAlignment="1">
      <alignment horizontal="center"/>
    </xf>
    <xf numFmtId="164" fontId="20" fillId="26" borderId="11" xfId="0" applyNumberFormat="1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2" fontId="18" fillId="24" borderId="11" xfId="0" applyNumberFormat="1" applyFont="1" applyFill="1" applyBorder="1" applyAlignment="1">
      <alignment/>
    </xf>
    <xf numFmtId="164" fontId="18" fillId="24" borderId="11" xfId="47" applyFont="1" applyFill="1" applyBorder="1" applyAlignment="1" applyProtection="1">
      <alignment horizontal="center"/>
      <protection/>
    </xf>
    <xf numFmtId="0" fontId="18" fillId="24" borderId="11" xfId="0" applyFont="1" applyFill="1" applyBorder="1" applyAlignment="1">
      <alignment/>
    </xf>
    <xf numFmtId="164" fontId="18" fillId="24" borderId="11" xfId="0" applyNumberFormat="1" applyFont="1" applyFill="1" applyBorder="1" applyAlignment="1">
      <alignment/>
    </xf>
    <xf numFmtId="0" fontId="18" fillId="24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0" fillId="8" borderId="17" xfId="0" applyFont="1" applyFill="1" applyBorder="1" applyAlignment="1">
      <alignment horizontal="center" wrapText="1"/>
    </xf>
    <xf numFmtId="0" fontId="20" fillId="4" borderId="17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 wrapText="1"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25" borderId="17" xfId="0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/>
    </xf>
    <xf numFmtId="164" fontId="20" fillId="25" borderId="11" xfId="0" applyNumberFormat="1" applyFont="1" applyFill="1" applyBorder="1" applyAlignment="1">
      <alignment horizontal="left"/>
    </xf>
    <xf numFmtId="164" fontId="20" fillId="26" borderId="11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164" fontId="25" fillId="27" borderId="11" xfId="0" applyNumberFormat="1" applyFont="1" applyFill="1" applyBorder="1" applyAlignment="1">
      <alignment horizontal="center" wrapText="1"/>
    </xf>
    <xf numFmtId="10" fontId="25" fillId="22" borderId="10" xfId="0" applyNumberFormat="1" applyFont="1" applyFill="1" applyBorder="1" applyAlignment="1">
      <alignment horizontal="center"/>
    </xf>
    <xf numFmtId="0" fontId="20" fillId="8" borderId="2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0" fontId="18" fillId="0" borderId="24" xfId="47" applyNumberFormat="1" applyFont="1" applyFill="1" applyBorder="1" applyAlignment="1" applyProtection="1">
      <alignment horizontal="center"/>
      <protection/>
    </xf>
    <xf numFmtId="10" fontId="18" fillId="0" borderId="25" xfId="47" applyNumberFormat="1" applyFont="1" applyFill="1" applyBorder="1" applyAlignment="1" applyProtection="1">
      <alignment horizontal="center"/>
      <protection/>
    </xf>
    <xf numFmtId="10" fontId="20" fillId="0" borderId="26" xfId="47" applyNumberFormat="1" applyFont="1" applyFill="1" applyBorder="1" applyAlignment="1" applyProtection="1">
      <alignment horizontal="center"/>
      <protection/>
    </xf>
    <xf numFmtId="164" fontId="18" fillId="0" borderId="27" xfId="0" applyNumberFormat="1" applyFont="1" applyBorder="1" applyAlignment="1">
      <alignment/>
    </xf>
    <xf numFmtId="164" fontId="18" fillId="0" borderId="15" xfId="47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164" fontId="18" fillId="0" borderId="27" xfId="47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wrapText="1"/>
    </xf>
    <xf numFmtId="0" fontId="0" fillId="0" borderId="11" xfId="0" applyFont="1" applyBorder="1" applyAlignment="1">
      <alignment horizontal="right"/>
    </xf>
    <xf numFmtId="0" fontId="18" fillId="0" borderId="29" xfId="0" applyFont="1" applyFill="1" applyBorder="1" applyAlignment="1">
      <alignment wrapText="1"/>
    </xf>
    <xf numFmtId="164" fontId="18" fillId="0" borderId="30" xfId="47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2" fontId="18" fillId="24" borderId="30" xfId="0" applyNumberFormat="1" applyFont="1" applyFill="1" applyBorder="1" applyAlignment="1">
      <alignment/>
    </xf>
    <xf numFmtId="0" fontId="28" fillId="0" borderId="0" xfId="0" applyFont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0" fillId="26" borderId="31" xfId="0" applyFont="1" applyFill="1" applyBorder="1" applyAlignment="1">
      <alignment horizontal="center"/>
    </xf>
    <xf numFmtId="0" fontId="20" fillId="4" borderId="32" xfId="0" applyFont="1" applyFill="1" applyBorder="1" applyAlignment="1">
      <alignment wrapText="1"/>
    </xf>
    <xf numFmtId="0" fontId="20" fillId="4" borderId="0" xfId="0" applyFont="1" applyFill="1" applyBorder="1" applyAlignment="1">
      <alignment wrapText="1"/>
    </xf>
    <xf numFmtId="2" fontId="20" fillId="4" borderId="0" xfId="0" applyNumberFormat="1" applyFont="1" applyFill="1" applyBorder="1" applyAlignment="1">
      <alignment wrapText="1"/>
    </xf>
    <xf numFmtId="164" fontId="20" fillId="4" borderId="0" xfId="47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20" fillId="4" borderId="20" xfId="0" applyFont="1" applyFill="1" applyBorder="1" applyAlignment="1">
      <alignment horizontal="center"/>
    </xf>
    <xf numFmtId="2" fontId="18" fillId="24" borderId="33" xfId="0" applyNumberFormat="1" applyFont="1" applyFill="1" applyBorder="1" applyAlignment="1">
      <alignment/>
    </xf>
    <xf numFmtId="0" fontId="18" fillId="0" borderId="30" xfId="0" applyFont="1" applyFill="1" applyBorder="1" applyAlignment="1">
      <alignment wrapText="1"/>
    </xf>
    <xf numFmtId="0" fontId="18" fillId="0" borderId="30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center"/>
    </xf>
    <xf numFmtId="164" fontId="18" fillId="24" borderId="30" xfId="47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>
      <alignment horizontal="center"/>
    </xf>
    <xf numFmtId="0" fontId="18" fillId="24" borderId="30" xfId="0" applyFont="1" applyFill="1" applyBorder="1" applyAlignment="1">
      <alignment wrapText="1"/>
    </xf>
    <xf numFmtId="0" fontId="0" fillId="28" borderId="0" xfId="0" applyFill="1" applyAlignment="1">
      <alignment/>
    </xf>
    <xf numFmtId="164" fontId="18" fillId="24" borderId="11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left"/>
    </xf>
    <xf numFmtId="0" fontId="34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/>
    </xf>
    <xf numFmtId="2" fontId="18" fillId="0" borderId="30" xfId="0" applyNumberFormat="1" applyFont="1" applyFill="1" applyBorder="1" applyAlignment="1">
      <alignment/>
    </xf>
    <xf numFmtId="10" fontId="0" fillId="0" borderId="0" xfId="52" applyNumberFormat="1" applyFont="1" applyBorder="1" applyAlignment="1">
      <alignment/>
    </xf>
    <xf numFmtId="164" fontId="18" fillId="0" borderId="34" xfId="47" applyFont="1" applyFill="1" applyBorder="1" applyAlignment="1" applyProtection="1">
      <alignment horizontal="center"/>
      <protection/>
    </xf>
    <xf numFmtId="164" fontId="18" fillId="0" borderId="12" xfId="47" applyFont="1" applyFill="1" applyBorder="1" applyAlignment="1" applyProtection="1">
      <alignment horizontal="center"/>
      <protection/>
    </xf>
    <xf numFmtId="164" fontId="18" fillId="0" borderId="29" xfId="47" applyFont="1" applyFill="1" applyBorder="1" applyAlignment="1" applyProtection="1">
      <alignment horizontal="center"/>
      <protection/>
    </xf>
    <xf numFmtId="164" fontId="18" fillId="24" borderId="34" xfId="47" applyFont="1" applyFill="1" applyBorder="1" applyAlignment="1" applyProtection="1">
      <alignment horizontal="center"/>
      <protection/>
    </xf>
    <xf numFmtId="0" fontId="20" fillId="6" borderId="11" xfId="0" applyFont="1" applyFill="1" applyBorder="1" applyAlignment="1">
      <alignment horizontal="center"/>
    </xf>
    <xf numFmtId="164" fontId="20" fillId="8" borderId="11" xfId="47" applyFont="1" applyFill="1" applyBorder="1" applyAlignment="1" applyProtection="1">
      <alignment horizontal="center"/>
      <protection/>
    </xf>
    <xf numFmtId="164" fontId="20" fillId="4" borderId="11" xfId="0" applyNumberFormat="1" applyFont="1" applyFill="1" applyBorder="1" applyAlignment="1">
      <alignment wrapText="1"/>
    </xf>
    <xf numFmtId="164" fontId="20" fillId="4" borderId="11" xfId="47" applyFont="1" applyFill="1" applyBorder="1" applyAlignment="1" applyProtection="1">
      <alignment horizontal="left"/>
      <protection/>
    </xf>
    <xf numFmtId="164" fontId="20" fillId="4" borderId="11" xfId="47" applyFont="1" applyFill="1" applyBorder="1" applyAlignment="1" applyProtection="1">
      <alignment horizontal="right"/>
      <protection/>
    </xf>
    <xf numFmtId="10" fontId="18" fillId="24" borderId="25" xfId="47" applyNumberFormat="1" applyFont="1" applyFill="1" applyBorder="1" applyAlignment="1" applyProtection="1">
      <alignment horizontal="center"/>
      <protection/>
    </xf>
    <xf numFmtId="0" fontId="27" fillId="29" borderId="0" xfId="0" applyFont="1" applyFill="1" applyBorder="1" applyAlignment="1" applyProtection="1">
      <alignment horizontal="center" vertical="center"/>
      <protection hidden="1"/>
    </xf>
    <xf numFmtId="4" fontId="25" fillId="0" borderId="10" xfId="0" applyNumberFormat="1" applyFont="1" applyFill="1" applyBorder="1" applyAlignment="1">
      <alignment horizontal="right" vertical="center" wrapText="1"/>
    </xf>
    <xf numFmtId="0" fontId="20" fillId="8" borderId="34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8" xfId="0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8" borderId="39" xfId="0" applyFont="1" applyFill="1" applyBorder="1" applyAlignment="1">
      <alignment horizontal="left"/>
    </xf>
    <xf numFmtId="0" fontId="20" fillId="8" borderId="40" xfId="0" applyFont="1" applyFill="1" applyBorder="1" applyAlignment="1">
      <alignment horizontal="left"/>
    </xf>
    <xf numFmtId="0" fontId="20" fillId="8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  <xf numFmtId="2" fontId="20" fillId="4" borderId="41" xfId="0" applyNumberFormat="1" applyFont="1" applyFill="1" applyBorder="1" applyAlignment="1">
      <alignment horizontal="left"/>
    </xf>
    <xf numFmtId="2" fontId="20" fillId="4" borderId="42" xfId="0" applyNumberFormat="1" applyFont="1" applyFill="1" applyBorder="1" applyAlignment="1">
      <alignment horizontal="left"/>
    </xf>
    <xf numFmtId="0" fontId="25" fillId="0" borderId="10" xfId="0" applyFont="1" applyBorder="1" applyAlignment="1">
      <alignment horizontal="center"/>
    </xf>
    <xf numFmtId="2" fontId="20" fillId="4" borderId="11" xfId="0" applyNumberFormat="1" applyFont="1" applyFill="1" applyBorder="1" applyAlignment="1">
      <alignment horizontal="left"/>
    </xf>
    <xf numFmtId="0" fontId="20" fillId="0" borderId="43" xfId="0" applyFont="1" applyBorder="1" applyAlignment="1">
      <alignment horizontal="center" vertical="center"/>
    </xf>
    <xf numFmtId="2" fontId="20" fillId="4" borderId="44" xfId="0" applyNumberFormat="1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20" fillId="6" borderId="11" xfId="0" applyFont="1" applyFill="1" applyBorder="1" applyAlignment="1">
      <alignment horizontal="center"/>
    </xf>
    <xf numFmtId="164" fontId="20" fillId="8" borderId="34" xfId="47" applyFont="1" applyFill="1" applyBorder="1" applyAlignment="1" applyProtection="1">
      <alignment horizontal="left"/>
      <protection/>
    </xf>
    <xf numFmtId="164" fontId="20" fillId="8" borderId="35" xfId="47" applyFont="1" applyFill="1" applyBorder="1" applyAlignment="1" applyProtection="1">
      <alignment horizontal="left"/>
      <protection/>
    </xf>
    <xf numFmtId="0" fontId="20" fillId="26" borderId="34" xfId="0" applyFont="1" applyFill="1" applyBorder="1" applyAlignment="1">
      <alignment horizontal="left"/>
    </xf>
    <xf numFmtId="0" fontId="20" fillId="26" borderId="45" xfId="0" applyFont="1" applyFill="1" applyBorder="1" applyAlignment="1">
      <alignment horizontal="left"/>
    </xf>
    <xf numFmtId="0" fontId="20" fillId="26" borderId="11" xfId="0" applyFont="1" applyFill="1" applyBorder="1" applyAlignment="1">
      <alignment horizontal="left"/>
    </xf>
    <xf numFmtId="0" fontId="20" fillId="4" borderId="47" xfId="0" applyFont="1" applyFill="1" applyBorder="1" applyAlignment="1">
      <alignment horizontal="left" wrapText="1"/>
    </xf>
    <xf numFmtId="2" fontId="20" fillId="6" borderId="11" xfId="0" applyNumberFormat="1" applyFont="1" applyFill="1" applyBorder="1" applyAlignment="1">
      <alignment horizontal="center"/>
    </xf>
    <xf numFmtId="0" fontId="20" fillId="26" borderId="48" xfId="0" applyFont="1" applyFill="1" applyBorder="1" applyAlignment="1">
      <alignment horizontal="left"/>
    </xf>
    <xf numFmtId="0" fontId="20" fillId="26" borderId="0" xfId="0" applyFont="1" applyFill="1" applyBorder="1" applyAlignment="1">
      <alignment horizontal="left"/>
    </xf>
    <xf numFmtId="0" fontId="20" fillId="26" borderId="35" xfId="0" applyFont="1" applyFill="1" applyBorder="1" applyAlignment="1">
      <alignment horizontal="left"/>
    </xf>
    <xf numFmtId="0" fontId="20" fillId="25" borderId="34" xfId="0" applyFont="1" applyFill="1" applyBorder="1" applyAlignment="1">
      <alignment horizontal="left"/>
    </xf>
    <xf numFmtId="0" fontId="20" fillId="25" borderId="35" xfId="0" applyFont="1" applyFill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8"/>
  <sheetViews>
    <sheetView tabSelected="1" view="pageBreakPreview" zoomScale="90" zoomScaleNormal="85" zoomScaleSheetLayoutView="90" zoomScalePageLayoutView="0" workbookViewId="0" topLeftCell="A1">
      <selection activeCell="O23" sqref="O23"/>
    </sheetView>
  </sheetViews>
  <sheetFormatPr defaultColWidth="9.140625" defaultRowHeight="12.75"/>
  <cols>
    <col min="1" max="1" width="6.57421875" style="1" customWidth="1"/>
    <col min="2" max="2" width="86.8515625" style="1" customWidth="1"/>
    <col min="3" max="3" width="7.28125" style="2" customWidth="1"/>
    <col min="4" max="4" width="6.140625" style="2" customWidth="1"/>
    <col min="5" max="5" width="7.57421875" style="3" customWidth="1"/>
    <col min="6" max="6" width="12.28125" style="3" bestFit="1" customWidth="1"/>
    <col min="7" max="7" width="13.8515625" style="3" customWidth="1"/>
    <col min="8" max="8" width="13.421875" style="3" customWidth="1"/>
    <col min="9" max="11" width="12.28125" style="4" customWidth="1"/>
    <col min="12" max="12" width="12.00390625" style="4" customWidth="1"/>
    <col min="13" max="13" width="13.8515625" style="3" customWidth="1"/>
  </cols>
  <sheetData>
    <row r="1" spans="1:13" ht="12.75" customHeight="1">
      <c r="A1" s="136" t="s">
        <v>133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2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5" ht="12.75" customHeight="1">
      <c r="A5" s="161" t="s">
        <v>4</v>
      </c>
      <c r="B5" s="161" t="s">
        <v>5</v>
      </c>
      <c r="C5" s="161" t="s">
        <v>6</v>
      </c>
      <c r="D5" s="161" t="s">
        <v>7</v>
      </c>
      <c r="E5" s="161" t="s">
        <v>8</v>
      </c>
      <c r="F5" s="168" t="s">
        <v>2</v>
      </c>
      <c r="G5" s="168"/>
      <c r="H5" s="168" t="s">
        <v>20</v>
      </c>
      <c r="I5" s="168"/>
      <c r="J5" s="168" t="s">
        <v>39</v>
      </c>
      <c r="K5" s="168"/>
      <c r="L5" s="168" t="s">
        <v>3</v>
      </c>
      <c r="M5" s="168"/>
      <c r="N5" s="5"/>
      <c r="O5" s="5"/>
    </row>
    <row r="6" spans="1:15" ht="38.25" customHeight="1">
      <c r="A6" s="161"/>
      <c r="B6" s="161"/>
      <c r="C6" s="161"/>
      <c r="D6" s="161"/>
      <c r="E6" s="161"/>
      <c r="F6" s="130" t="s">
        <v>9</v>
      </c>
      <c r="G6" s="130" t="s">
        <v>10</v>
      </c>
      <c r="H6" s="130" t="s">
        <v>9</v>
      </c>
      <c r="I6" s="130" t="s">
        <v>10</v>
      </c>
      <c r="J6" s="130" t="s">
        <v>9</v>
      </c>
      <c r="K6" s="130" t="s">
        <v>10</v>
      </c>
      <c r="L6" s="130" t="s">
        <v>11</v>
      </c>
      <c r="M6" s="130" t="s">
        <v>12</v>
      </c>
      <c r="N6" s="5"/>
      <c r="O6" s="5"/>
    </row>
    <row r="7" spans="1:15" s="65" customFormat="1" ht="12.75">
      <c r="A7" s="66" t="s">
        <v>13</v>
      </c>
      <c r="B7" s="172" t="s">
        <v>41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68">
        <f>M8+M13+M17+M31+M25</f>
        <v>0</v>
      </c>
      <c r="N7" s="64"/>
      <c r="O7" s="64"/>
    </row>
    <row r="8" spans="1:15" s="65" customFormat="1" ht="12.75">
      <c r="A8" s="67" t="s">
        <v>14</v>
      </c>
      <c r="B8" s="164" t="s">
        <v>42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69">
        <f>M9+M10+M11</f>
        <v>0</v>
      </c>
      <c r="N8" s="64"/>
      <c r="O8" s="64"/>
    </row>
    <row r="9" spans="1:15" s="65" customFormat="1" ht="12.75">
      <c r="A9" s="46" t="s">
        <v>43</v>
      </c>
      <c r="B9" s="29" t="s">
        <v>44</v>
      </c>
      <c r="C9" s="100" t="s">
        <v>15</v>
      </c>
      <c r="D9" s="19" t="s">
        <v>53</v>
      </c>
      <c r="E9" s="18">
        <v>2</v>
      </c>
      <c r="F9" s="21">
        <v>0</v>
      </c>
      <c r="G9" s="21">
        <f>ROUND(F9*E9,2)</f>
        <v>0</v>
      </c>
      <c r="H9" s="21">
        <v>0</v>
      </c>
      <c r="I9" s="21">
        <f>ROUND(H9*E9,2)</f>
        <v>0</v>
      </c>
      <c r="J9" s="21"/>
      <c r="K9" s="21"/>
      <c r="L9" s="126">
        <f>ROUND(J9+H9+F9,2)</f>
        <v>0</v>
      </c>
      <c r="M9" s="22">
        <f>ROUND(L9*E9,2)</f>
        <v>0</v>
      </c>
      <c r="N9" s="64"/>
      <c r="O9" s="64"/>
    </row>
    <row r="10" spans="1:15" s="65" customFormat="1" ht="12.75">
      <c r="A10" s="46" t="s">
        <v>60</v>
      </c>
      <c r="B10" s="29" t="s">
        <v>64</v>
      </c>
      <c r="C10" s="100" t="s">
        <v>15</v>
      </c>
      <c r="D10" s="19" t="s">
        <v>65</v>
      </c>
      <c r="E10" s="18">
        <v>6</v>
      </c>
      <c r="F10" s="21">
        <v>0</v>
      </c>
      <c r="G10" s="21">
        <f>ROUND(F10*E10,2)</f>
        <v>0</v>
      </c>
      <c r="H10" s="21">
        <v>0</v>
      </c>
      <c r="I10" s="21">
        <f>ROUND(H10*E10,2)</f>
        <v>0</v>
      </c>
      <c r="J10" s="21">
        <v>0</v>
      </c>
      <c r="K10" s="21">
        <f>ROUND(J10*E10,2)</f>
        <v>0</v>
      </c>
      <c r="L10" s="126">
        <f>ROUND(J10+H10+F10,2)</f>
        <v>0</v>
      </c>
      <c r="M10" s="22">
        <f>ROUND(L10*E10,2)</f>
        <v>0</v>
      </c>
      <c r="N10" s="64"/>
      <c r="O10" s="64"/>
    </row>
    <row r="11" spans="1:15" s="65" customFormat="1" ht="12.75">
      <c r="A11" s="46" t="s">
        <v>61</v>
      </c>
      <c r="B11" s="29" t="s">
        <v>40</v>
      </c>
      <c r="C11" s="100" t="s">
        <v>15</v>
      </c>
      <c r="D11" s="19" t="s">
        <v>65</v>
      </c>
      <c r="E11" s="18">
        <v>6</v>
      </c>
      <c r="F11" s="21">
        <v>0</v>
      </c>
      <c r="G11" s="21">
        <f>ROUND(F11*E11,2)</f>
        <v>0</v>
      </c>
      <c r="H11" s="21">
        <v>0</v>
      </c>
      <c r="I11" s="21">
        <f>ROUND(H11*E11,2)</f>
        <v>0</v>
      </c>
      <c r="J11" s="21">
        <v>0</v>
      </c>
      <c r="K11" s="21">
        <f>ROUND(J11*E11,2)</f>
        <v>0</v>
      </c>
      <c r="L11" s="126">
        <f>ROUND(J11+H11+F11,2)</f>
        <v>0</v>
      </c>
      <c r="M11" s="22">
        <f>ROUND(L11*E11,2)</f>
        <v>0</v>
      </c>
      <c r="N11" s="64"/>
      <c r="O11" s="64"/>
    </row>
    <row r="12" spans="1:15" s="65" customFormat="1" ht="12.75">
      <c r="A12" s="46"/>
      <c r="B12" s="29"/>
      <c r="C12" s="100"/>
      <c r="D12" s="19"/>
      <c r="E12" s="18"/>
      <c r="F12" s="21"/>
      <c r="G12" s="21"/>
      <c r="H12" s="21"/>
      <c r="I12" s="21"/>
      <c r="J12" s="21"/>
      <c r="K12" s="21"/>
      <c r="L12" s="126"/>
      <c r="M12" s="22"/>
      <c r="N12" s="64"/>
      <c r="O12" s="64"/>
    </row>
    <row r="13" spans="1:15" ht="12.75">
      <c r="A13" s="67" t="s">
        <v>16</v>
      </c>
      <c r="B13" s="164" t="s">
        <v>57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31">
        <f>M14+M15</f>
        <v>0</v>
      </c>
      <c r="N13" s="5"/>
      <c r="O13" s="5"/>
    </row>
    <row r="14" spans="1:15" s="65" customFormat="1" ht="22.5">
      <c r="A14" s="39" t="s">
        <v>1</v>
      </c>
      <c r="B14" s="20" t="s">
        <v>117</v>
      </c>
      <c r="C14" s="100" t="s">
        <v>15</v>
      </c>
      <c r="D14" s="19" t="s">
        <v>53</v>
      </c>
      <c r="E14" s="102">
        <v>271.4</v>
      </c>
      <c r="F14" s="21">
        <v>0</v>
      </c>
      <c r="G14" s="21">
        <f>ROUND(F14*E14,2)</f>
        <v>0</v>
      </c>
      <c r="H14" s="21">
        <v>0</v>
      </c>
      <c r="I14" s="21">
        <f>ROUND(H14*E14,2)</f>
        <v>0</v>
      </c>
      <c r="J14" s="6">
        <v>0</v>
      </c>
      <c r="K14" s="6">
        <f>ROUND(J14*E14,2)</f>
        <v>0</v>
      </c>
      <c r="L14" s="127">
        <f>ROUND(J14+H14+F14,2)</f>
        <v>0</v>
      </c>
      <c r="M14" s="22">
        <f>ROUND(L14*E14,2)</f>
        <v>0</v>
      </c>
      <c r="N14" s="64"/>
      <c r="O14" s="64"/>
    </row>
    <row r="15" spans="1:15" s="65" customFormat="1" ht="22.5">
      <c r="A15" s="39" t="s">
        <v>120</v>
      </c>
      <c r="B15" s="20" t="s">
        <v>121</v>
      </c>
      <c r="C15" s="100" t="s">
        <v>15</v>
      </c>
      <c r="D15" s="19" t="s">
        <v>53</v>
      </c>
      <c r="E15" s="54">
        <v>113.19</v>
      </c>
      <c r="F15" s="21">
        <v>0</v>
      </c>
      <c r="G15" s="21">
        <f>ROUND(F15*E15,2)</f>
        <v>0</v>
      </c>
      <c r="H15" s="21">
        <v>0</v>
      </c>
      <c r="I15" s="21">
        <f>ROUND(H15*E15,2)</f>
        <v>0</v>
      </c>
      <c r="J15" s="55">
        <v>0</v>
      </c>
      <c r="K15" s="6">
        <f>ROUND(J15*E15,2)</f>
        <v>0</v>
      </c>
      <c r="L15" s="127">
        <f>ROUND(J15+H15+F15,2)</f>
        <v>0</v>
      </c>
      <c r="M15" s="22">
        <f>ROUND(L15*E15,2)</f>
        <v>0</v>
      </c>
      <c r="N15" s="64"/>
      <c r="O15" s="64"/>
    </row>
    <row r="16" spans="1:15" s="65" customFormat="1" ht="12.75">
      <c r="A16" s="39"/>
      <c r="B16" s="20"/>
      <c r="C16" s="100"/>
      <c r="D16" s="19"/>
      <c r="E16" s="54"/>
      <c r="F16" s="21"/>
      <c r="G16" s="21"/>
      <c r="H16" s="21"/>
      <c r="I16" s="21"/>
      <c r="J16" s="6"/>
      <c r="K16" s="6"/>
      <c r="L16" s="127"/>
      <c r="M16" s="22"/>
      <c r="N16" s="64"/>
      <c r="O16" s="64"/>
    </row>
    <row r="17" spans="1:15" ht="12.75">
      <c r="A17" s="67" t="s">
        <v>17</v>
      </c>
      <c r="B17" s="164" t="s">
        <v>102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31">
        <f>M18+M19+M20+M21+M22+M23</f>
        <v>0</v>
      </c>
      <c r="N17" s="5"/>
      <c r="O17" s="5"/>
    </row>
    <row r="18" spans="1:13" ht="13.5" customHeight="1">
      <c r="A18" s="38" t="s">
        <v>45</v>
      </c>
      <c r="B18" s="103" t="s">
        <v>115</v>
      </c>
      <c r="C18" s="100" t="s">
        <v>15</v>
      </c>
      <c r="D18" s="19" t="s">
        <v>65</v>
      </c>
      <c r="E18" s="89">
        <v>5.65</v>
      </c>
      <c r="F18" s="87">
        <v>0</v>
      </c>
      <c r="G18" s="87">
        <f aca="true" t="shared" si="0" ref="G18:G23">ROUND(F18*E18,2)</f>
        <v>0</v>
      </c>
      <c r="H18" s="21">
        <v>0</v>
      </c>
      <c r="I18" s="87">
        <f aca="true" t="shared" si="1" ref="I18:I23">ROUND(H18*E18,2)</f>
        <v>0</v>
      </c>
      <c r="J18" s="6"/>
      <c r="K18" s="106">
        <f aca="true" t="shared" si="2" ref="K18:K23">ROUND(J18*E18,2)</f>
        <v>0</v>
      </c>
      <c r="L18" s="128">
        <f aca="true" t="shared" si="3" ref="L18:L23">ROUND(J18+H18+F18,2)</f>
        <v>0</v>
      </c>
      <c r="M18" s="22">
        <f aca="true" t="shared" si="4" ref="M18:M23">ROUND(L18*E18,2)</f>
        <v>0</v>
      </c>
    </row>
    <row r="19" spans="1:13" ht="13.5" customHeight="1">
      <c r="A19" s="38" t="s">
        <v>58</v>
      </c>
      <c r="B19" s="103" t="s">
        <v>116</v>
      </c>
      <c r="C19" s="100" t="s">
        <v>15</v>
      </c>
      <c r="D19" s="19" t="s">
        <v>65</v>
      </c>
      <c r="E19" s="89">
        <v>5.65</v>
      </c>
      <c r="F19" s="87">
        <v>0</v>
      </c>
      <c r="G19" s="87">
        <f t="shared" si="0"/>
        <v>0</v>
      </c>
      <c r="H19" s="21">
        <v>0</v>
      </c>
      <c r="I19" s="87">
        <f t="shared" si="1"/>
        <v>0</v>
      </c>
      <c r="J19" s="6"/>
      <c r="K19" s="106">
        <f t="shared" si="2"/>
        <v>0</v>
      </c>
      <c r="L19" s="128">
        <f t="shared" si="3"/>
        <v>0</v>
      </c>
      <c r="M19" s="22">
        <f t="shared" si="4"/>
        <v>0</v>
      </c>
    </row>
    <row r="20" spans="1:13" ht="22.5">
      <c r="A20" s="38" t="s">
        <v>59</v>
      </c>
      <c r="B20" s="103" t="s">
        <v>103</v>
      </c>
      <c r="C20" s="100" t="s">
        <v>15</v>
      </c>
      <c r="D20" s="19" t="s">
        <v>53</v>
      </c>
      <c r="E20" s="89">
        <v>67.54</v>
      </c>
      <c r="F20" s="87">
        <v>0</v>
      </c>
      <c r="G20" s="87">
        <f t="shared" si="0"/>
        <v>0</v>
      </c>
      <c r="H20" s="21">
        <v>0</v>
      </c>
      <c r="I20" s="87">
        <f t="shared" si="1"/>
        <v>0</v>
      </c>
      <c r="J20" s="6"/>
      <c r="K20" s="106">
        <f t="shared" si="2"/>
        <v>0</v>
      </c>
      <c r="L20" s="128">
        <f t="shared" si="3"/>
        <v>0</v>
      </c>
      <c r="M20" s="22">
        <f t="shared" si="4"/>
        <v>0</v>
      </c>
    </row>
    <row r="21" spans="1:13" ht="22.5" customHeight="1">
      <c r="A21" s="38" t="s">
        <v>91</v>
      </c>
      <c r="B21" s="35" t="s">
        <v>95</v>
      </c>
      <c r="C21" s="100" t="s">
        <v>15</v>
      </c>
      <c r="D21" s="19" t="s">
        <v>53</v>
      </c>
      <c r="E21" s="89">
        <v>78.41</v>
      </c>
      <c r="F21" s="87">
        <v>0</v>
      </c>
      <c r="G21" s="87">
        <f t="shared" si="0"/>
        <v>0</v>
      </c>
      <c r="H21" s="21">
        <v>0</v>
      </c>
      <c r="I21" s="87">
        <f t="shared" si="1"/>
        <v>0</v>
      </c>
      <c r="J21" s="6"/>
      <c r="K21" s="106">
        <f t="shared" si="2"/>
        <v>0</v>
      </c>
      <c r="L21" s="128">
        <f t="shared" si="3"/>
        <v>0</v>
      </c>
      <c r="M21" s="110">
        <f t="shared" si="4"/>
        <v>0</v>
      </c>
    </row>
    <row r="22" spans="1:13" ht="22.5">
      <c r="A22" s="38" t="s">
        <v>107</v>
      </c>
      <c r="B22" s="20" t="s">
        <v>96</v>
      </c>
      <c r="C22" s="100" t="s">
        <v>15</v>
      </c>
      <c r="D22" s="19" t="s">
        <v>53</v>
      </c>
      <c r="E22" s="89">
        <v>67.54</v>
      </c>
      <c r="F22" s="87">
        <v>0</v>
      </c>
      <c r="G22" s="87">
        <f t="shared" si="0"/>
        <v>0</v>
      </c>
      <c r="H22" s="21">
        <v>0</v>
      </c>
      <c r="I22" s="87">
        <f t="shared" si="1"/>
        <v>0</v>
      </c>
      <c r="J22" s="6"/>
      <c r="K22" s="106">
        <f t="shared" si="2"/>
        <v>0</v>
      </c>
      <c r="L22" s="128">
        <f t="shared" si="3"/>
        <v>0</v>
      </c>
      <c r="M22" s="22">
        <f t="shared" si="4"/>
        <v>0</v>
      </c>
    </row>
    <row r="23" spans="1:13" ht="33.75">
      <c r="A23" s="38" t="s">
        <v>114</v>
      </c>
      <c r="B23" s="20" t="s">
        <v>104</v>
      </c>
      <c r="C23" s="100" t="s">
        <v>15</v>
      </c>
      <c r="D23" s="19" t="s">
        <v>53</v>
      </c>
      <c r="E23" s="89">
        <v>67.54</v>
      </c>
      <c r="F23" s="87">
        <v>0</v>
      </c>
      <c r="G23" s="87">
        <f t="shared" si="0"/>
        <v>0</v>
      </c>
      <c r="H23" s="21">
        <v>0</v>
      </c>
      <c r="I23" s="87">
        <f t="shared" si="1"/>
        <v>0</v>
      </c>
      <c r="J23" s="6">
        <v>0</v>
      </c>
      <c r="K23" s="106">
        <f t="shared" si="2"/>
        <v>0</v>
      </c>
      <c r="L23" s="128">
        <f t="shared" si="3"/>
        <v>0</v>
      </c>
      <c r="M23" s="22">
        <f t="shared" si="4"/>
        <v>0</v>
      </c>
    </row>
    <row r="24" spans="1:13" ht="12.75">
      <c r="A24" s="38"/>
      <c r="B24" s="20"/>
      <c r="C24" s="100"/>
      <c r="D24" s="19"/>
      <c r="E24" s="89"/>
      <c r="F24" s="87"/>
      <c r="G24" s="87"/>
      <c r="H24" s="21"/>
      <c r="I24" s="87"/>
      <c r="J24" s="6"/>
      <c r="K24" s="106"/>
      <c r="L24" s="128"/>
      <c r="M24" s="22"/>
    </row>
    <row r="25" spans="1:13" ht="12.75">
      <c r="A25" s="93" t="s">
        <v>63</v>
      </c>
      <c r="B25" s="166" t="s">
        <v>108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4"/>
      <c r="M25" s="131">
        <f>M26+M27+M28+M29</f>
        <v>0</v>
      </c>
    </row>
    <row r="26" spans="1:13" ht="12.75">
      <c r="A26" s="38" t="s">
        <v>70</v>
      </c>
      <c r="B26" s="103" t="s">
        <v>109</v>
      </c>
      <c r="C26" s="100" t="s">
        <v>15</v>
      </c>
      <c r="D26" s="19" t="s">
        <v>53</v>
      </c>
      <c r="E26" s="124">
        <v>15.75</v>
      </c>
      <c r="F26" s="87">
        <v>0</v>
      </c>
      <c r="G26" s="87">
        <f>ROUND(F26*E26,2)</f>
        <v>0</v>
      </c>
      <c r="H26" s="21">
        <v>0</v>
      </c>
      <c r="I26" s="87">
        <f>ROUND(H26*E26,2)</f>
        <v>0</v>
      </c>
      <c r="J26" s="6"/>
      <c r="K26" s="87">
        <f>ROUND(J26*E26,2)</f>
        <v>0</v>
      </c>
      <c r="L26" s="128">
        <f>ROUND(J26+H26+F26,2)</f>
        <v>0</v>
      </c>
      <c r="M26" s="22">
        <f>ROUND(L26*E26,2)</f>
        <v>0</v>
      </c>
    </row>
    <row r="27" spans="1:13" ht="22.5">
      <c r="A27" s="38" t="s">
        <v>105</v>
      </c>
      <c r="B27" s="20" t="s">
        <v>112</v>
      </c>
      <c r="C27" s="104" t="s">
        <v>15</v>
      </c>
      <c r="D27" s="19" t="s">
        <v>53</v>
      </c>
      <c r="E27" s="124">
        <v>3.88</v>
      </c>
      <c r="F27" s="87">
        <v>0</v>
      </c>
      <c r="G27" s="87">
        <f>ROUND(F27*E27,2)</f>
        <v>0</v>
      </c>
      <c r="H27" s="21">
        <v>0</v>
      </c>
      <c r="I27" s="87">
        <f>ROUND(H27*E27,2)</f>
        <v>0</v>
      </c>
      <c r="J27" s="6"/>
      <c r="K27" s="87">
        <f>ROUND(J27*E27,2)</f>
        <v>0</v>
      </c>
      <c r="L27" s="128">
        <f>ROUND(J27+H27+F27,2)</f>
        <v>0</v>
      </c>
      <c r="M27" s="22">
        <f>ROUND(L27*E27,2)</f>
        <v>0</v>
      </c>
    </row>
    <row r="28" spans="1:13" ht="13.5" customHeight="1">
      <c r="A28" s="38" t="s">
        <v>106</v>
      </c>
      <c r="B28" s="108" t="s">
        <v>113</v>
      </c>
      <c r="C28" s="104" t="s">
        <v>15</v>
      </c>
      <c r="D28" s="105" t="s">
        <v>71</v>
      </c>
      <c r="E28" s="89">
        <v>71.05</v>
      </c>
      <c r="F28" s="87">
        <v>0</v>
      </c>
      <c r="G28" s="87">
        <f>ROUND(F28*E28,2)</f>
        <v>0</v>
      </c>
      <c r="H28" s="21">
        <v>0</v>
      </c>
      <c r="I28" s="87">
        <f>ROUND(H28*E28,2)</f>
        <v>0</v>
      </c>
      <c r="J28" s="6"/>
      <c r="K28" s="106">
        <f>ROUND(J28*E28,2)</f>
        <v>0</v>
      </c>
      <c r="L28" s="128">
        <f>ROUND(J28+H28+F28,2)</f>
        <v>0</v>
      </c>
      <c r="M28" s="22">
        <f>ROUND(L28*E28,2)</f>
        <v>0</v>
      </c>
    </row>
    <row r="29" spans="1:13" ht="12.75">
      <c r="A29" s="38" t="s">
        <v>110</v>
      </c>
      <c r="B29" s="20" t="s">
        <v>111</v>
      </c>
      <c r="C29" s="100" t="s">
        <v>15</v>
      </c>
      <c r="D29" s="19" t="s">
        <v>53</v>
      </c>
      <c r="E29" s="89">
        <v>15.75</v>
      </c>
      <c r="F29" s="87">
        <v>0</v>
      </c>
      <c r="G29" s="87">
        <f>ROUND(F29*E29,2)</f>
        <v>0</v>
      </c>
      <c r="H29" s="21">
        <v>0</v>
      </c>
      <c r="I29" s="87">
        <f>ROUND(H29*E29,2)</f>
        <v>0</v>
      </c>
      <c r="J29" s="6"/>
      <c r="K29" s="106">
        <f>ROUND(J29*E29,2)</f>
        <v>0</v>
      </c>
      <c r="L29" s="128">
        <f>ROUND(J29+H29+F29,2)</f>
        <v>0</v>
      </c>
      <c r="M29" s="22">
        <f>ROUND(L29*E29,2)</f>
        <v>0</v>
      </c>
    </row>
    <row r="30" spans="1:13" ht="12.75">
      <c r="A30" s="38"/>
      <c r="B30" s="20"/>
      <c r="C30" s="100"/>
      <c r="D30" s="19"/>
      <c r="E30" s="89"/>
      <c r="F30" s="87"/>
      <c r="G30" s="87"/>
      <c r="H30" s="21"/>
      <c r="I30" s="87"/>
      <c r="J30" s="6"/>
      <c r="K30" s="106"/>
      <c r="L30" s="128"/>
      <c r="M30" s="22"/>
    </row>
    <row r="31" spans="1:15" ht="12.75">
      <c r="A31" s="93" t="s">
        <v>87</v>
      </c>
      <c r="B31" s="169" t="s">
        <v>132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31">
        <f>M32+M33+M34+M35</f>
        <v>0</v>
      </c>
      <c r="N31" s="5"/>
      <c r="O31" s="5"/>
    </row>
    <row r="32" spans="1:13" ht="14.25" customHeight="1">
      <c r="A32" s="39" t="s">
        <v>88</v>
      </c>
      <c r="B32" s="35" t="s">
        <v>124</v>
      </c>
      <c r="C32" s="100" t="s">
        <v>15</v>
      </c>
      <c r="D32" s="19" t="s">
        <v>56</v>
      </c>
      <c r="E32" s="102">
        <v>107.1</v>
      </c>
      <c r="F32" s="21">
        <v>0</v>
      </c>
      <c r="G32" s="21">
        <f>ROUND(F32*E32,2)</f>
        <v>0</v>
      </c>
      <c r="H32" s="21">
        <v>0</v>
      </c>
      <c r="I32" s="21">
        <f>ROUND(H32*E32,2)</f>
        <v>0</v>
      </c>
      <c r="J32" s="6"/>
      <c r="K32" s="6"/>
      <c r="L32" s="126">
        <f>ROUND(H32+F32,2)</f>
        <v>0</v>
      </c>
      <c r="M32" s="22">
        <f>ROUND(L32*E32,2)</f>
        <v>0</v>
      </c>
    </row>
    <row r="33" spans="1:13" ht="23.25" customHeight="1">
      <c r="A33" s="39" t="s">
        <v>89</v>
      </c>
      <c r="B33" s="20" t="s">
        <v>123</v>
      </c>
      <c r="C33" s="100" t="s">
        <v>15</v>
      </c>
      <c r="D33" s="19" t="s">
        <v>56</v>
      </c>
      <c r="E33" s="102">
        <v>141.16</v>
      </c>
      <c r="F33" s="21">
        <v>0</v>
      </c>
      <c r="G33" s="21">
        <f>ROUND(F33*E33,2)</f>
        <v>0</v>
      </c>
      <c r="H33" s="21">
        <v>0</v>
      </c>
      <c r="I33" s="21">
        <f>ROUND(H33*E33,2)</f>
        <v>0</v>
      </c>
      <c r="J33" s="6"/>
      <c r="K33" s="6">
        <f>ROUND(J33*E33,2)</f>
        <v>0</v>
      </c>
      <c r="L33" s="126">
        <f>ROUND(J33+H33+F33,2)</f>
        <v>0</v>
      </c>
      <c r="M33" s="22">
        <f>ROUND(L33*E33,2)</f>
        <v>0</v>
      </c>
    </row>
    <row r="34" spans="1:13" ht="22.5">
      <c r="A34" s="39" t="s">
        <v>90</v>
      </c>
      <c r="B34" s="20" t="s">
        <v>94</v>
      </c>
      <c r="C34" s="100" t="s">
        <v>15</v>
      </c>
      <c r="D34" s="19" t="s">
        <v>56</v>
      </c>
      <c r="E34" s="102">
        <v>4.96</v>
      </c>
      <c r="F34" s="21">
        <v>0</v>
      </c>
      <c r="G34" s="21">
        <f>ROUND(F34*E34,2)</f>
        <v>0</v>
      </c>
      <c r="H34" s="21">
        <v>0</v>
      </c>
      <c r="I34" s="21">
        <f>ROUND(H34*E34,2)</f>
        <v>0</v>
      </c>
      <c r="J34" s="6">
        <v>0</v>
      </c>
      <c r="K34" s="6">
        <f>ROUND(J34*E34,2)</f>
        <v>0</v>
      </c>
      <c r="L34" s="126">
        <f>ROUND(J34+H34+F34,2)</f>
        <v>0</v>
      </c>
      <c r="M34" s="22">
        <f>ROUND(L34*E34,2)</f>
        <v>0</v>
      </c>
    </row>
    <row r="35" spans="1:13" ht="12.75">
      <c r="A35" s="39" t="s">
        <v>122</v>
      </c>
      <c r="B35" s="20" t="s">
        <v>62</v>
      </c>
      <c r="C35" s="100" t="s">
        <v>15</v>
      </c>
      <c r="D35" s="19" t="s">
        <v>53</v>
      </c>
      <c r="E35" s="102">
        <v>4.96</v>
      </c>
      <c r="F35" s="21">
        <v>0</v>
      </c>
      <c r="G35" s="21">
        <f>ROUND(F35*E35,2)</f>
        <v>0</v>
      </c>
      <c r="H35" s="21">
        <v>0</v>
      </c>
      <c r="I35" s="21">
        <f>ROUND(H35*E35,2)</f>
        <v>0</v>
      </c>
      <c r="J35" s="55"/>
      <c r="K35" s="6">
        <f>ROUND(J35*E35,2)</f>
        <v>0</v>
      </c>
      <c r="L35" s="127">
        <f>ROUND(J35+H35+F35,2)</f>
        <v>0</v>
      </c>
      <c r="M35" s="22">
        <f>ROUND(L35*E35,2)</f>
        <v>0</v>
      </c>
    </row>
    <row r="36" spans="1:13" ht="12.75">
      <c r="A36" s="107"/>
      <c r="B36" s="98"/>
      <c r="C36" s="99"/>
      <c r="D36" s="99"/>
      <c r="E36" s="85"/>
      <c r="F36" s="21"/>
      <c r="G36" s="21"/>
      <c r="H36" s="21"/>
      <c r="I36" s="21"/>
      <c r="J36" s="6"/>
      <c r="K36" s="6"/>
      <c r="L36" s="126"/>
      <c r="M36" s="85"/>
    </row>
    <row r="37" spans="1:15" ht="12.75">
      <c r="A37" s="43" t="s">
        <v>18</v>
      </c>
      <c r="B37" s="94" t="s">
        <v>66</v>
      </c>
      <c r="C37" s="95"/>
      <c r="D37" s="95"/>
      <c r="E37" s="96"/>
      <c r="F37" s="96"/>
      <c r="G37" s="97"/>
      <c r="H37" s="97"/>
      <c r="I37" s="97"/>
      <c r="J37" s="97"/>
      <c r="K37" s="97"/>
      <c r="L37" s="97"/>
      <c r="M37" s="132">
        <f>M38</f>
        <v>0</v>
      </c>
      <c r="N37" s="5"/>
      <c r="O37" s="5"/>
    </row>
    <row r="38" spans="1:15" ht="12.75">
      <c r="A38" s="40" t="s">
        <v>19</v>
      </c>
      <c r="B38" s="162" t="s">
        <v>73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31">
        <f>M39+M40</f>
        <v>0</v>
      </c>
      <c r="N38" s="5"/>
      <c r="O38" s="5"/>
    </row>
    <row r="39" spans="1:15" ht="22.5">
      <c r="A39" s="37" t="s">
        <v>72</v>
      </c>
      <c r="B39" s="86" t="s">
        <v>125</v>
      </c>
      <c r="C39" s="100" t="s">
        <v>15</v>
      </c>
      <c r="D39" s="19" t="s">
        <v>56</v>
      </c>
      <c r="E39" s="89">
        <v>34.06</v>
      </c>
      <c r="F39" s="21">
        <v>0</v>
      </c>
      <c r="G39" s="21">
        <f>ROUND(F39*E39,2)</f>
        <v>0</v>
      </c>
      <c r="H39" s="87">
        <v>0</v>
      </c>
      <c r="I39" s="21">
        <f>ROUND(H39*E39,2)</f>
        <v>0</v>
      </c>
      <c r="J39" s="87"/>
      <c r="K39" s="21">
        <f>ROUND(J39*E39,2)</f>
        <v>0</v>
      </c>
      <c r="L39" s="126">
        <f>ROUND(J39+H39+F39,2)</f>
        <v>0</v>
      </c>
      <c r="M39" s="22">
        <f>ROUND(L39*E39,2)</f>
        <v>0</v>
      </c>
      <c r="N39" s="5"/>
      <c r="O39" s="5"/>
    </row>
    <row r="40" spans="1:15" ht="13.5">
      <c r="A40" s="37" t="s">
        <v>74</v>
      </c>
      <c r="B40" s="20" t="s">
        <v>118</v>
      </c>
      <c r="C40" s="100" t="s">
        <v>15</v>
      </c>
      <c r="D40" s="19" t="s">
        <v>56</v>
      </c>
      <c r="E40" s="89">
        <v>271.4</v>
      </c>
      <c r="F40" s="21">
        <v>0</v>
      </c>
      <c r="G40" s="21">
        <f>ROUND(F40*E40,2)</f>
        <v>0</v>
      </c>
      <c r="H40" s="21">
        <v>0</v>
      </c>
      <c r="I40" s="21">
        <f>ROUND(H40*E40,2)</f>
        <v>0</v>
      </c>
      <c r="J40" s="21"/>
      <c r="K40" s="21">
        <f>ROUND(J40*E40,2)</f>
        <v>0</v>
      </c>
      <c r="L40" s="126">
        <f>ROUND(J40+H40+F40,2)</f>
        <v>0</v>
      </c>
      <c r="M40" s="22">
        <f>ROUND(L40*E40,2)</f>
        <v>0</v>
      </c>
      <c r="N40" s="5"/>
      <c r="O40" s="5"/>
    </row>
    <row r="41" spans="1:13" ht="12.75">
      <c r="A41" s="41"/>
      <c r="M41" s="85"/>
    </row>
    <row r="42" spans="1:15" ht="12.75">
      <c r="A42" s="62" t="s">
        <v>21</v>
      </c>
      <c r="B42" s="167" t="s">
        <v>67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33">
        <f>M43</f>
        <v>0</v>
      </c>
      <c r="N42" s="5"/>
      <c r="O42" s="5"/>
    </row>
    <row r="43" spans="1:15" ht="12.75">
      <c r="A43" s="73" t="s">
        <v>52</v>
      </c>
      <c r="B43" s="148" t="s">
        <v>75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44">
        <f>M44+M45+M46</f>
        <v>0</v>
      </c>
      <c r="N43" s="5"/>
      <c r="O43" s="5"/>
    </row>
    <row r="44" spans="1:15" ht="13.5">
      <c r="A44" s="37" t="s">
        <v>77</v>
      </c>
      <c r="B44" s="20" t="s">
        <v>76</v>
      </c>
      <c r="C44" s="100" t="s">
        <v>15</v>
      </c>
      <c r="D44" s="19" t="s">
        <v>56</v>
      </c>
      <c r="E44" s="89">
        <v>33.48</v>
      </c>
      <c r="F44" s="21">
        <v>0</v>
      </c>
      <c r="G44" s="21">
        <f>ROUND(F44*E44,2)</f>
        <v>0</v>
      </c>
      <c r="H44" s="21">
        <v>0</v>
      </c>
      <c r="I44" s="21">
        <f>ROUND(H44*E44,2)</f>
        <v>0</v>
      </c>
      <c r="J44" s="21"/>
      <c r="K44" s="21">
        <f>ROUND(J44*E44,2)</f>
        <v>0</v>
      </c>
      <c r="L44" s="126">
        <f>ROUND(J44+H44+F44,2)</f>
        <v>0</v>
      </c>
      <c r="M44" s="22">
        <f>ROUND(L44*E44,2)</f>
        <v>0</v>
      </c>
      <c r="N44" s="5"/>
      <c r="O44" s="5"/>
    </row>
    <row r="45" spans="1:15" ht="13.5">
      <c r="A45" s="37" t="s">
        <v>78</v>
      </c>
      <c r="B45" s="20" t="s">
        <v>80</v>
      </c>
      <c r="C45" s="100" t="s">
        <v>15</v>
      </c>
      <c r="D45" s="19" t="s">
        <v>56</v>
      </c>
      <c r="E45" s="89">
        <v>167.04</v>
      </c>
      <c r="F45" s="21">
        <v>0</v>
      </c>
      <c r="G45" s="21">
        <f>ROUND(F45*E45,2)</f>
        <v>0</v>
      </c>
      <c r="H45" s="21">
        <v>0</v>
      </c>
      <c r="I45" s="21">
        <f>ROUND(H45*E45,2)</f>
        <v>0</v>
      </c>
      <c r="J45" s="21"/>
      <c r="K45" s="21">
        <f>ROUND(J45*E45,2)</f>
        <v>0</v>
      </c>
      <c r="L45" s="126">
        <f>ROUND(J45+H45+F45,2)</f>
        <v>0</v>
      </c>
      <c r="M45" s="22">
        <f>ROUND(L45*E45,2)</f>
        <v>0</v>
      </c>
      <c r="N45" s="5"/>
      <c r="O45" s="5"/>
    </row>
    <row r="46" spans="1:15" ht="13.5">
      <c r="A46" s="37" t="s">
        <v>79</v>
      </c>
      <c r="B46" s="35" t="s">
        <v>54</v>
      </c>
      <c r="C46" s="100" t="s">
        <v>15</v>
      </c>
      <c r="D46" s="19" t="s">
        <v>56</v>
      </c>
      <c r="E46" s="89">
        <v>181.58</v>
      </c>
      <c r="F46" s="21">
        <v>0</v>
      </c>
      <c r="G46" s="21">
        <f>ROUND(F46*E46,2)</f>
        <v>0</v>
      </c>
      <c r="H46" s="21">
        <v>0</v>
      </c>
      <c r="I46" s="21">
        <f>ROUND(H46*E46,2)</f>
        <v>0</v>
      </c>
      <c r="J46" s="21"/>
      <c r="K46" s="21">
        <f>ROUND(J46*E46,2)</f>
        <v>0</v>
      </c>
      <c r="L46" s="126">
        <f>ROUND(J46+H46+F46,2)</f>
        <v>0</v>
      </c>
      <c r="M46" s="22">
        <f>ROUND(L46*E46,2)</f>
        <v>0</v>
      </c>
      <c r="N46" s="5"/>
      <c r="O46" s="5"/>
    </row>
    <row r="47" spans="1:15" ht="12.75">
      <c r="A47" s="37"/>
      <c r="B47" s="84"/>
      <c r="C47" s="20"/>
      <c r="D47" s="19"/>
      <c r="E47" s="18"/>
      <c r="F47" s="21"/>
      <c r="G47" s="21"/>
      <c r="H47" s="21"/>
      <c r="I47" s="21"/>
      <c r="J47" s="21"/>
      <c r="K47" s="21"/>
      <c r="L47" s="126"/>
      <c r="M47" s="22"/>
      <c r="N47" s="5"/>
      <c r="O47" s="5"/>
    </row>
    <row r="48" spans="1:15" ht="12.75">
      <c r="A48" s="101" t="s">
        <v>22</v>
      </c>
      <c r="B48" s="153" t="s">
        <v>68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34">
        <f>M49</f>
        <v>0</v>
      </c>
      <c r="N48" s="5"/>
      <c r="O48" s="5"/>
    </row>
    <row r="49" spans="1:15" ht="12.75">
      <c r="A49" s="61" t="s">
        <v>23</v>
      </c>
      <c r="B49" s="150" t="s">
        <v>83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2"/>
      <c r="M49" s="44">
        <f>M50+M51+M52</f>
        <v>0</v>
      </c>
      <c r="N49" s="5"/>
      <c r="O49" s="5"/>
    </row>
    <row r="50" spans="1:13" ht="13.5">
      <c r="A50" s="37" t="s">
        <v>82</v>
      </c>
      <c r="B50" s="35" t="s">
        <v>129</v>
      </c>
      <c r="C50" s="100" t="s">
        <v>15</v>
      </c>
      <c r="D50" s="19" t="s">
        <v>56</v>
      </c>
      <c r="E50" s="54">
        <v>31.75</v>
      </c>
      <c r="F50" s="21">
        <v>0</v>
      </c>
      <c r="G50" s="21">
        <f>ROUND(F50*E50,2)</f>
        <v>0</v>
      </c>
      <c r="H50" s="21">
        <v>0</v>
      </c>
      <c r="I50" s="21">
        <f>ROUND(H50*E50,2)</f>
        <v>0</v>
      </c>
      <c r="J50" s="21"/>
      <c r="K50" s="21">
        <f>ROUND(J50*E50,2)</f>
        <v>0</v>
      </c>
      <c r="L50" s="126">
        <f>ROUND(J50+H50+F50,2)</f>
        <v>0</v>
      </c>
      <c r="M50" s="22">
        <f>ROUND(L50*E50,2)</f>
        <v>0</v>
      </c>
    </row>
    <row r="51" spans="1:13" ht="12.75">
      <c r="A51" s="37" t="s">
        <v>84</v>
      </c>
      <c r="B51" s="35" t="s">
        <v>130</v>
      </c>
      <c r="C51" s="100" t="s">
        <v>15</v>
      </c>
      <c r="D51" s="19" t="s">
        <v>71</v>
      </c>
      <c r="E51" s="54">
        <v>78.34</v>
      </c>
      <c r="F51" s="21">
        <v>0</v>
      </c>
      <c r="G51" s="21">
        <f>ROUND(F51*E51,2)</f>
        <v>0</v>
      </c>
      <c r="H51" s="21">
        <v>0</v>
      </c>
      <c r="I51" s="21">
        <f>ROUND(H51*E51,2)</f>
        <v>0</v>
      </c>
      <c r="J51" s="21"/>
      <c r="K51" s="21">
        <f>ROUND(J51*E51,2)</f>
        <v>0</v>
      </c>
      <c r="L51" s="126">
        <f>ROUND(J51+H51+F51,2)</f>
        <v>0</v>
      </c>
      <c r="M51" s="22">
        <f>ROUND(L51*E51,2)</f>
        <v>0</v>
      </c>
    </row>
    <row r="52" spans="1:13" ht="12.75">
      <c r="A52" s="37" t="s">
        <v>92</v>
      </c>
      <c r="B52" s="35" t="s">
        <v>127</v>
      </c>
      <c r="C52" s="100" t="s">
        <v>15</v>
      </c>
      <c r="D52" s="19" t="s">
        <v>71</v>
      </c>
      <c r="E52" s="54">
        <v>25</v>
      </c>
      <c r="F52" s="21">
        <v>0</v>
      </c>
      <c r="G52" s="21">
        <f>ROUND(F52*E52,2)</f>
        <v>0</v>
      </c>
      <c r="H52" s="21">
        <v>0</v>
      </c>
      <c r="I52" s="21">
        <f>ROUND(H52*E52,2)</f>
        <v>0</v>
      </c>
      <c r="J52" s="21"/>
      <c r="K52" s="21">
        <f>ROUND(J52*E52,2)</f>
        <v>0</v>
      </c>
      <c r="L52" s="126">
        <f>ROUND(J52+H52+F52,2)</f>
        <v>0</v>
      </c>
      <c r="M52" s="22">
        <f>ROUND(L52*E52,2)</f>
        <v>0</v>
      </c>
    </row>
    <row r="53" spans="1:13" ht="12.75">
      <c r="A53" s="37"/>
      <c r="B53" s="20"/>
      <c r="C53" s="36"/>
      <c r="D53" s="19"/>
      <c r="E53" s="18"/>
      <c r="F53" s="21"/>
      <c r="G53" s="21"/>
      <c r="H53" s="21"/>
      <c r="I53" s="21"/>
      <c r="J53" s="21"/>
      <c r="K53" s="21"/>
      <c r="L53" s="129"/>
      <c r="M53" s="22"/>
    </row>
    <row r="54" spans="1:15" ht="12.75">
      <c r="A54" s="101" t="s">
        <v>24</v>
      </c>
      <c r="B54" s="153" t="s">
        <v>100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34">
        <f>M55</f>
        <v>0</v>
      </c>
      <c r="N54" s="5"/>
      <c r="O54" s="5"/>
    </row>
    <row r="55" spans="1:15" ht="12.75">
      <c r="A55" s="61" t="s">
        <v>25</v>
      </c>
      <c r="B55" s="150" t="s">
        <v>128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2"/>
      <c r="M55" s="44">
        <f>M56+M57</f>
        <v>0</v>
      </c>
      <c r="N55" s="5"/>
      <c r="O55" s="5"/>
    </row>
    <row r="56" spans="1:47" s="109" customFormat="1" ht="13.5">
      <c r="A56" s="111" t="s">
        <v>69</v>
      </c>
      <c r="B56" s="20" t="s">
        <v>131</v>
      </c>
      <c r="C56" s="100" t="s">
        <v>15</v>
      </c>
      <c r="D56" s="19" t="s">
        <v>56</v>
      </c>
      <c r="E56" s="54">
        <v>22.5</v>
      </c>
      <c r="F56" s="55">
        <v>0</v>
      </c>
      <c r="G56" s="55">
        <f>ROUND(F56*E56,2)</f>
        <v>0</v>
      </c>
      <c r="H56" s="55">
        <v>0</v>
      </c>
      <c r="I56" s="55">
        <f>ROUND(H56*E56,2)</f>
        <v>0</v>
      </c>
      <c r="J56" s="55"/>
      <c r="K56" s="55"/>
      <c r="L56" s="129">
        <f>ROUND(J56+H56+F56,2)</f>
        <v>0</v>
      </c>
      <c r="M56" s="110">
        <f>ROUND(L56*E56,2)</f>
        <v>0</v>
      </c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</row>
    <row r="57" spans="1:47" s="109" customFormat="1" ht="22.5">
      <c r="A57" s="111" t="s">
        <v>119</v>
      </c>
      <c r="B57" s="20" t="s">
        <v>126</v>
      </c>
      <c r="C57" s="112" t="s">
        <v>15</v>
      </c>
      <c r="D57" s="19" t="s">
        <v>56</v>
      </c>
      <c r="E57" s="54">
        <v>112.52</v>
      </c>
      <c r="F57" s="55">
        <v>0</v>
      </c>
      <c r="G57" s="55">
        <f>ROUND(F57*E57,2)</f>
        <v>0</v>
      </c>
      <c r="H57" s="55">
        <v>0</v>
      </c>
      <c r="I57" s="55">
        <f>ROUND(H57*E57,2)</f>
        <v>0</v>
      </c>
      <c r="J57" s="55"/>
      <c r="K57" s="55">
        <f>ROUND(J57*E57,2)</f>
        <v>0</v>
      </c>
      <c r="L57" s="129">
        <f>ROUND(J57+H57+F57,2)</f>
        <v>0</v>
      </c>
      <c r="M57" s="110">
        <f>ROUND(L57*E57,2)</f>
        <v>0</v>
      </c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</row>
    <row r="58" spans="1:13" ht="12.75">
      <c r="A58" s="37"/>
      <c r="B58" s="20"/>
      <c r="C58" s="36"/>
      <c r="D58" s="19"/>
      <c r="E58" s="18"/>
      <c r="F58" s="21"/>
      <c r="G58" s="21"/>
      <c r="H58" s="21"/>
      <c r="I58" s="21"/>
      <c r="J58" s="21"/>
      <c r="K58" s="21"/>
      <c r="L58" s="129"/>
      <c r="M58" s="22"/>
    </row>
    <row r="59" spans="1:13" ht="12.75">
      <c r="A59" s="62" t="s">
        <v>27</v>
      </c>
      <c r="B59" s="156" t="s">
        <v>85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2"/>
      <c r="M59" s="51">
        <f>M61</f>
        <v>0</v>
      </c>
    </row>
    <row r="60" spans="1:13" ht="12.75">
      <c r="A60" s="61" t="s">
        <v>28</v>
      </c>
      <c r="B60" s="150" t="s">
        <v>86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2"/>
      <c r="M60" s="52">
        <f>M61</f>
        <v>0</v>
      </c>
    </row>
    <row r="61" spans="1:13" ht="12.75">
      <c r="A61" s="37" t="s">
        <v>29</v>
      </c>
      <c r="B61" s="47" t="s">
        <v>81</v>
      </c>
      <c r="C61" s="59" t="s">
        <v>26</v>
      </c>
      <c r="D61" s="19" t="s">
        <v>0</v>
      </c>
      <c r="E61" s="18">
        <v>45</v>
      </c>
      <c r="F61" s="21">
        <v>0</v>
      </c>
      <c r="G61" s="21">
        <f>ROUND(E61*F61,2)</f>
        <v>0</v>
      </c>
      <c r="H61" s="21"/>
      <c r="I61" s="21"/>
      <c r="J61" s="21"/>
      <c r="K61" s="21"/>
      <c r="L61" s="126">
        <f>ROUND(F61+H61,2)</f>
        <v>0</v>
      </c>
      <c r="M61" s="22">
        <f>ROUND(I61+G61,2)</f>
        <v>0</v>
      </c>
    </row>
    <row r="62" spans="1:13" ht="12.75">
      <c r="A62" s="46"/>
      <c r="B62" s="58"/>
      <c r="C62" s="63"/>
      <c r="D62" s="53"/>
      <c r="E62" s="54"/>
      <c r="F62" s="54"/>
      <c r="G62" s="54"/>
      <c r="H62" s="56"/>
      <c r="I62" s="57"/>
      <c r="J62" s="57"/>
      <c r="K62" s="57"/>
      <c r="L62" s="129"/>
      <c r="M62" s="22"/>
    </row>
    <row r="63" spans="1:13" ht="12.75">
      <c r="A63" s="62" t="s">
        <v>97</v>
      </c>
      <c r="B63" s="158" t="s">
        <v>51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60"/>
      <c r="M63" s="51">
        <f>M65</f>
        <v>0</v>
      </c>
    </row>
    <row r="64" spans="1:13" ht="12.75">
      <c r="A64" s="61" t="s">
        <v>98</v>
      </c>
      <c r="B64" s="138" t="s">
        <v>46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40"/>
      <c r="M64" s="52">
        <f>ROUND(M65+M66,2)</f>
        <v>0</v>
      </c>
    </row>
    <row r="65" spans="1:13" ht="13.5" thickBot="1">
      <c r="A65" s="42" t="s">
        <v>99</v>
      </c>
      <c r="B65" s="31" t="s">
        <v>93</v>
      </c>
      <c r="C65" s="60" t="s">
        <v>15</v>
      </c>
      <c r="D65" s="83" t="s">
        <v>53</v>
      </c>
      <c r="E65" s="32">
        <v>205.43</v>
      </c>
      <c r="F65" s="79">
        <v>0</v>
      </c>
      <c r="G65" s="79">
        <f>ROUND(E65*F65,2)</f>
        <v>0</v>
      </c>
      <c r="H65" s="79">
        <v>0</v>
      </c>
      <c r="I65" s="79">
        <f>ROUND(H65*E65,2)</f>
        <v>0</v>
      </c>
      <c r="J65" s="78"/>
      <c r="K65" s="78"/>
      <c r="L65" s="81">
        <f>ROUND(F65+H65,2)</f>
        <v>0</v>
      </c>
      <c r="M65" s="33">
        <f>ROUND(I65+G65,2)</f>
        <v>0</v>
      </c>
    </row>
    <row r="66" spans="2:13" ht="12.75">
      <c r="B66" s="30"/>
      <c r="C66" s="27"/>
      <c r="D66" s="27"/>
      <c r="E66" s="28"/>
      <c r="G66" s="10"/>
      <c r="H66" s="5"/>
      <c r="I66" s="5"/>
      <c r="J66" s="5"/>
      <c r="K66" s="5"/>
      <c r="L66" s="5"/>
      <c r="M66" s="45"/>
    </row>
    <row r="67" spans="2:13" ht="12.75">
      <c r="B67" s="30"/>
      <c r="C67" s="27"/>
      <c r="D67" s="27"/>
      <c r="E67" s="28"/>
      <c r="F67" s="116"/>
      <c r="G67" s="117"/>
      <c r="H67" s="118"/>
      <c r="I67" s="119"/>
      <c r="J67" s="118"/>
      <c r="K67" s="117"/>
      <c r="L67" s="5"/>
      <c r="M67" s="71">
        <f>M7+M37+M42+M48+M54+M59+M63</f>
        <v>0</v>
      </c>
    </row>
    <row r="68" spans="2:13" ht="12.75">
      <c r="B68" s="48"/>
      <c r="C68" s="9"/>
      <c r="D68" s="9"/>
      <c r="E68" s="114"/>
      <c r="F68" s="115"/>
      <c r="G68" s="120"/>
      <c r="H68" s="121"/>
      <c r="I68" s="122"/>
      <c r="J68" s="121"/>
      <c r="K68" s="123"/>
      <c r="L68"/>
      <c r="M68" s="82"/>
    </row>
    <row r="69" spans="2:13" ht="12.75">
      <c r="B69" s="48"/>
      <c r="C69" s="9"/>
      <c r="D69" s="9"/>
      <c r="E69" s="114"/>
      <c r="F69" s="115"/>
      <c r="G69" s="120"/>
      <c r="H69" s="121"/>
      <c r="I69" s="122"/>
      <c r="J69" s="121"/>
      <c r="K69" s="123"/>
      <c r="L69"/>
      <c r="M69" s="82"/>
    </row>
    <row r="70" spans="3:13" ht="13.5" thickBot="1">
      <c r="C70" s="9"/>
      <c r="D70" s="9"/>
      <c r="E70" s="15"/>
      <c r="G70" s="16"/>
      <c r="H70" s="5"/>
      <c r="I70" s="5"/>
      <c r="J70" s="5"/>
      <c r="K70" s="17"/>
      <c r="L70"/>
      <c r="M70"/>
    </row>
    <row r="71" spans="3:13" ht="12.75">
      <c r="C71" s="9"/>
      <c r="D71" s="9"/>
      <c r="E71" s="9"/>
      <c r="I71"/>
      <c r="J71"/>
      <c r="K71" s="157" t="s">
        <v>30</v>
      </c>
      <c r="L71" s="157"/>
      <c r="M71" s="157"/>
    </row>
    <row r="72" spans="2:13" ht="12.75">
      <c r="B72" s="48"/>
      <c r="C72" s="8"/>
      <c r="D72" s="8"/>
      <c r="E72" s="8"/>
      <c r="I72"/>
      <c r="J72"/>
      <c r="K72" s="50" t="s">
        <v>31</v>
      </c>
      <c r="L72" s="23"/>
      <c r="M72" s="75">
        <v>0</v>
      </c>
    </row>
    <row r="73" spans="3:13" ht="12.75">
      <c r="C73" s="8"/>
      <c r="D73" s="8"/>
      <c r="E73" s="8"/>
      <c r="I73"/>
      <c r="J73"/>
      <c r="K73" s="50" t="s">
        <v>32</v>
      </c>
      <c r="L73" s="23"/>
      <c r="M73" s="75">
        <v>0</v>
      </c>
    </row>
    <row r="74" spans="1:13" ht="12.75">
      <c r="A74" s="74"/>
      <c r="C74" s="8"/>
      <c r="D74" s="8"/>
      <c r="E74" s="8"/>
      <c r="I74"/>
      <c r="J74"/>
      <c r="K74" s="50" t="s">
        <v>55</v>
      </c>
      <c r="L74" s="23"/>
      <c r="M74" s="75">
        <v>0</v>
      </c>
    </row>
    <row r="75" spans="1:13" ht="12.75">
      <c r="A75" s="74"/>
      <c r="C75" s="8"/>
      <c r="D75" s="8"/>
      <c r="E75" s="8"/>
      <c r="I75"/>
      <c r="J75"/>
      <c r="K75" s="34" t="s">
        <v>33</v>
      </c>
      <c r="L75" s="23"/>
      <c r="M75" s="75">
        <v>0</v>
      </c>
    </row>
    <row r="76" spans="1:13" ht="12.75">
      <c r="A76" s="74"/>
      <c r="C76" s="8"/>
      <c r="D76" s="8"/>
      <c r="E76" s="8"/>
      <c r="I76"/>
      <c r="J76"/>
      <c r="K76" s="141" t="s">
        <v>34</v>
      </c>
      <c r="L76" s="142"/>
      <c r="M76" s="75">
        <v>0</v>
      </c>
    </row>
    <row r="77" spans="2:16" ht="12.75">
      <c r="B77" s="49"/>
      <c r="D77" s="7"/>
      <c r="E77" s="13"/>
      <c r="I77"/>
      <c r="J77"/>
      <c r="K77" s="141" t="s">
        <v>35</v>
      </c>
      <c r="L77" s="142"/>
      <c r="M77" s="75">
        <f>M78+M79+M80</f>
        <v>0</v>
      </c>
      <c r="N77" s="12"/>
      <c r="O77" s="12"/>
      <c r="P77" s="12"/>
    </row>
    <row r="78" spans="2:16" ht="12.75">
      <c r="B78" s="88"/>
      <c r="C78" s="7"/>
      <c r="D78" s="7"/>
      <c r="E78" s="13"/>
      <c r="I78"/>
      <c r="J78"/>
      <c r="K78" s="34" t="s">
        <v>101</v>
      </c>
      <c r="L78" s="24"/>
      <c r="M78" s="135">
        <v>0</v>
      </c>
      <c r="N78" s="12"/>
      <c r="O78" s="12"/>
      <c r="P78" s="12"/>
    </row>
    <row r="79" spans="1:15" ht="12.75">
      <c r="A79" s="80"/>
      <c r="B79" s="49"/>
      <c r="C79" s="11"/>
      <c r="D79" s="11"/>
      <c r="E79" s="12"/>
      <c r="I79"/>
      <c r="J79"/>
      <c r="K79" s="141" t="s">
        <v>36</v>
      </c>
      <c r="L79" s="142"/>
      <c r="M79" s="76">
        <v>0</v>
      </c>
      <c r="N79" s="5"/>
      <c r="O79" s="5"/>
    </row>
    <row r="80" spans="1:13" ht="12.75">
      <c r="A80" s="80"/>
      <c r="B80" s="91"/>
      <c r="C80" s="92"/>
      <c r="D80" s="92"/>
      <c r="E80" s="12"/>
      <c r="I80"/>
      <c r="J80"/>
      <c r="K80" s="141" t="s">
        <v>37</v>
      </c>
      <c r="L80" s="142"/>
      <c r="M80" s="76">
        <v>0</v>
      </c>
    </row>
    <row r="81" spans="1:13" ht="13.5" thickBot="1">
      <c r="A81" s="80"/>
      <c r="B81" s="88"/>
      <c r="I81" s="8"/>
      <c r="J81" s="8"/>
      <c r="K81" s="143" t="s">
        <v>38</v>
      </c>
      <c r="L81" s="144"/>
      <c r="M81" s="77">
        <f>(((1+M72+M75+M74)*(1+M73)*(1+M76))/(1-M77))-1</f>
        <v>0</v>
      </c>
    </row>
    <row r="82" spans="7:13" ht="12.75">
      <c r="G82" s="8"/>
      <c r="H82" s="8"/>
      <c r="I82" s="25"/>
      <c r="J82" s="25"/>
      <c r="K82" s="25"/>
      <c r="L82" s="25"/>
      <c r="M82" s="26"/>
    </row>
    <row r="83" spans="2:13" ht="18.75">
      <c r="B83" s="113"/>
      <c r="I83" s="155" t="s">
        <v>47</v>
      </c>
      <c r="J83" s="155"/>
      <c r="K83" s="72">
        <f>M81</f>
        <v>0</v>
      </c>
      <c r="M83" s="70"/>
    </row>
    <row r="84" spans="2:13" ht="12.75">
      <c r="B84" s="125"/>
      <c r="C84" s="14"/>
      <c r="I84" s="145" t="s">
        <v>48</v>
      </c>
      <c r="J84" s="145"/>
      <c r="K84" s="145"/>
      <c r="M84" s="71">
        <f>M67</f>
        <v>0</v>
      </c>
    </row>
    <row r="85" spans="2:13" ht="15">
      <c r="B85" s="146"/>
      <c r="C85" s="146"/>
      <c r="I85" s="145" t="s">
        <v>49</v>
      </c>
      <c r="J85" s="145"/>
      <c r="K85" s="145"/>
      <c r="M85" s="71">
        <f>ROUND(M84*K83,2)</f>
        <v>0</v>
      </c>
    </row>
    <row r="86" spans="2:13" ht="12.75">
      <c r="B86" s="147"/>
      <c r="C86" s="147"/>
      <c r="I86" s="137" t="s">
        <v>50</v>
      </c>
      <c r="J86" s="137"/>
      <c r="K86" s="137"/>
      <c r="M86" s="71">
        <f>SUM(M84:M85)</f>
        <v>0</v>
      </c>
    </row>
    <row r="88" ht="15.75">
      <c r="B88" s="90"/>
    </row>
  </sheetData>
  <sheetProtection selectLockedCells="1" selectUnlockedCells="1"/>
  <mergeCells count="39">
    <mergeCell ref="A5:A6"/>
    <mergeCell ref="L5:M5"/>
    <mergeCell ref="J5:K5"/>
    <mergeCell ref="B8:L8"/>
    <mergeCell ref="B13:L13"/>
    <mergeCell ref="E5:E6"/>
    <mergeCell ref="C5:C6"/>
    <mergeCell ref="B7:L7"/>
    <mergeCell ref="D5:D6"/>
    <mergeCell ref="B63:L63"/>
    <mergeCell ref="B5:B6"/>
    <mergeCell ref="B38:L38"/>
    <mergeCell ref="B54:L54"/>
    <mergeCell ref="B17:L17"/>
    <mergeCell ref="B25:L25"/>
    <mergeCell ref="B42:L42"/>
    <mergeCell ref="H5:I5"/>
    <mergeCell ref="F5:G5"/>
    <mergeCell ref="B31:L31"/>
    <mergeCell ref="B43:L43"/>
    <mergeCell ref="B60:L60"/>
    <mergeCell ref="B49:L49"/>
    <mergeCell ref="B48:L48"/>
    <mergeCell ref="B55:L55"/>
    <mergeCell ref="I84:K84"/>
    <mergeCell ref="I83:J83"/>
    <mergeCell ref="B59:L59"/>
    <mergeCell ref="K71:M71"/>
    <mergeCell ref="K79:L79"/>
    <mergeCell ref="A1:M4"/>
    <mergeCell ref="I86:K86"/>
    <mergeCell ref="B64:L64"/>
    <mergeCell ref="K77:L77"/>
    <mergeCell ref="K81:L81"/>
    <mergeCell ref="I85:K85"/>
    <mergeCell ref="K80:L80"/>
    <mergeCell ref="K76:L76"/>
    <mergeCell ref="B85:C85"/>
    <mergeCell ref="B86:C8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7" r:id="rId1"/>
  <ignoredErrors>
    <ignoredError sqref="M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Pierina Schmitt Pomarico</dc:creator>
  <cp:keywords/>
  <dc:description/>
  <cp:lastModifiedBy>Geraldo Luiz Savi Júnior</cp:lastModifiedBy>
  <cp:lastPrinted>2017-08-25T19:03:31Z</cp:lastPrinted>
  <dcterms:created xsi:type="dcterms:W3CDTF">2014-05-05T16:42:42Z</dcterms:created>
  <dcterms:modified xsi:type="dcterms:W3CDTF">2017-08-29T16:39:02Z</dcterms:modified>
  <cp:category/>
  <cp:version/>
  <cp:contentType/>
  <cp:contentStatus/>
</cp:coreProperties>
</file>