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ORÇAMENTO" sheetId="1" r:id="rId1"/>
  </sheets>
  <definedNames>
    <definedName name="_xlnm.Print_Area" localSheetId="0">'ORÇAMENTO'!$A$1:$M$82</definedName>
    <definedName name="Excel_BuiltIn_Print_Titles" localSheetId="0">'ORÇAMENTO'!$1:$7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<sst xmlns="http://schemas.openxmlformats.org/spreadsheetml/2006/main" count="212" uniqueCount="144">
  <si>
    <t>h</t>
  </si>
  <si>
    <t>MÃO DE OBRA</t>
  </si>
  <si>
    <t>VALOR TOTAL</t>
  </si>
  <si>
    <t>ITEM</t>
  </si>
  <si>
    <t>DISCRIMINAÇÃO DOS SERVIÇOS</t>
  </si>
  <si>
    <t>CLASS</t>
  </si>
  <si>
    <t>UNID.</t>
  </si>
  <si>
    <t>QUANT</t>
  </si>
  <si>
    <t>PREÇO UNIT</t>
  </si>
  <si>
    <t>PREÇO TOTAL</t>
  </si>
  <si>
    <t>UNIT.</t>
  </si>
  <si>
    <t>TOTAL</t>
  </si>
  <si>
    <t>1.0</t>
  </si>
  <si>
    <t>1.1</t>
  </si>
  <si>
    <t>SER.CG</t>
  </si>
  <si>
    <t>2.0</t>
  </si>
  <si>
    <t>2.1</t>
  </si>
  <si>
    <t>MATERIAIS</t>
  </si>
  <si>
    <t>3.0</t>
  </si>
  <si>
    <t>4.0</t>
  </si>
  <si>
    <t>4.1</t>
  </si>
  <si>
    <t>5.0</t>
  </si>
  <si>
    <t>5.1</t>
  </si>
  <si>
    <t>EMPRE</t>
  </si>
  <si>
    <t>6.0</t>
  </si>
  <si>
    <t>6.1</t>
  </si>
  <si>
    <t>6.1.1</t>
  </si>
  <si>
    <t>COMPOSIÇÃO BDI - SERVIÇOS</t>
  </si>
  <si>
    <t>RISCO E IMPREVISTOS</t>
  </si>
  <si>
    <t>DESPESAS FINANCEIRAS</t>
  </si>
  <si>
    <t>ADMINISTRAÇÃO CENTRAL</t>
  </si>
  <si>
    <t>LUCRO</t>
  </si>
  <si>
    <t>TRIBUTOS</t>
  </si>
  <si>
    <t>COFINS</t>
  </si>
  <si>
    <t>PIS</t>
  </si>
  <si>
    <t>TOTAL FINAL</t>
  </si>
  <si>
    <t xml:space="preserve">EQUIPAMENTOS </t>
  </si>
  <si>
    <t>TRANSPORTE DE ENTULHO COM CAMINHAO BASCULANTE 6 M3, RODOVIA PAVIMENTADA, DMT 0,5 A 1,0 KM</t>
  </si>
  <si>
    <t>SERVIÇOS PRELIMINARES</t>
  </si>
  <si>
    <t>Organização do Canteiro</t>
  </si>
  <si>
    <t>1.1.1</t>
  </si>
  <si>
    <t>PLACA DE OBRA, CHAPA EM AÇO GALVANIZADO 1,00x2,00m</t>
  </si>
  <si>
    <t xml:space="preserve">Limpeza final </t>
  </si>
  <si>
    <t>BDI SERVIÇOS</t>
  </si>
  <si>
    <t>TOTAL GERAL - SEM BDI e ADM</t>
  </si>
  <si>
    <t xml:space="preserve">BDI </t>
  </si>
  <si>
    <t xml:space="preserve">TOTAL GERALCOM BDI     </t>
  </si>
  <si>
    <t>Valor Total MO</t>
  </si>
  <si>
    <t>Valor Total MAT</t>
  </si>
  <si>
    <t>Valor Total EQ</t>
  </si>
  <si>
    <t xml:space="preserve">LIMPEZA FINAL </t>
  </si>
  <si>
    <t>3.1</t>
  </si>
  <si>
    <r>
      <t>m</t>
    </r>
    <r>
      <rPr>
        <vertAlign val="superscript"/>
        <sz val="8"/>
        <rFont val="Arial"/>
        <family val="2"/>
      </rPr>
      <t>2</t>
    </r>
  </si>
  <si>
    <t>SEGURO + GARANTIA</t>
  </si>
  <si>
    <r>
      <t>m</t>
    </r>
    <r>
      <rPr>
        <vertAlign val="superscript"/>
        <sz val="9"/>
        <rFont val="Arial"/>
        <family val="2"/>
      </rPr>
      <t>2</t>
    </r>
  </si>
  <si>
    <t>Limpeza e preparo das superfícies</t>
  </si>
  <si>
    <t>1.1.2</t>
  </si>
  <si>
    <t>1.1.3</t>
  </si>
  <si>
    <t>LIMPEZA DE SUPERFICIES COM JATO DE ALTA PRESSAO DE AR E AGUA, COM HIPOCLORITO DE SÓDIO (EXCLUSIVE ANDAIMES)</t>
  </si>
  <si>
    <r>
      <t>CARGA MANUAL DE ENTULHO EM CAMINHÃO BASCULANTE 6M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</si>
  <si>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3</t>
    </r>
  </si>
  <si>
    <t>EXECUÇÃO DA PINTURA EXTERNA</t>
  </si>
  <si>
    <t>EXECUÇÃO DE PINTURA EM MADEIRA</t>
  </si>
  <si>
    <t>5.1.1</t>
  </si>
  <si>
    <t>2.1.1</t>
  </si>
  <si>
    <t>Execução da pintura externa</t>
  </si>
  <si>
    <t>2.1.2</t>
  </si>
  <si>
    <t>3.1.1</t>
  </si>
  <si>
    <t>ENGENHEIRO CIVIL DE OBRA PLENO</t>
  </si>
  <si>
    <t>4.1.1</t>
  </si>
  <si>
    <t>4.1.2</t>
  </si>
  <si>
    <t>ADMINISTRAÇÃO LOCAL</t>
  </si>
  <si>
    <t>Administração local</t>
  </si>
  <si>
    <t>7.0</t>
  </si>
  <si>
    <t>7.1</t>
  </si>
  <si>
    <t>7.1.1</t>
  </si>
  <si>
    <t>EXECUÇÃO DE PINTURA EM SUPERFÍCIE METÁLICA</t>
  </si>
  <si>
    <t>FUNDO ANTICORROSIVO A BASE DE OXIDO DE FERRO (ZARCAO), UMA DEMAO</t>
  </si>
  <si>
    <t>PINTURA ESMALTE ACETINADO EM MADEIRA, DUAS DEMAOS (INCLUSIVE LIXAÇÃO PREPARAÇÃO SUPERFÍCIE)</t>
  </si>
  <si>
    <t>ISSQN (SÃO JOSÉ/SC)</t>
  </si>
  <si>
    <t>1.1.4</t>
  </si>
  <si>
    <t xml:space="preserve">Pintura de portas e guarnições </t>
  </si>
  <si>
    <t>Pintura de portas de enrolar e portões</t>
  </si>
  <si>
    <t>unid.</t>
  </si>
  <si>
    <t>2.1.3</t>
  </si>
  <si>
    <t>1.1.5</t>
  </si>
  <si>
    <t>PROTECAO DE FACHADA COM TELA DE POLIPROPILENO FIXADA COM ARAME GALVANIZADO</t>
  </si>
  <si>
    <t>APLICAÇÃO MANUAL DE TINTA LÁTEX ACRÍLICA EM PANOS COM PRESENÇA DE VÃOS DE EDIFÍCIOS DE MÚLTIPLOS PAVIMENTOS, DUAS DEMÃOS</t>
  </si>
  <si>
    <t>APLICAÇÃO MANUAL DE TINTA LÁTEX ACRÍLICA EM PANOS SEM PRESENÇA DE VÃOS DE EDIFÍCIOS DE MÚLTIPLOS PAVIMENTOS, DUAS DEMÃOS</t>
  </si>
  <si>
    <t>8.0</t>
  </si>
  <si>
    <t>8.1</t>
  </si>
  <si>
    <t>8.1.1</t>
  </si>
  <si>
    <t>1.1.6</t>
  </si>
  <si>
    <t>m/mês</t>
  </si>
  <si>
    <t>LOCACAO DE QUATRO ANDAIMES METALICOS TUBULARES DE ENCAIXE, TIPO DE TORRE, COM LARGURA DE 2 M E ALTURA DE 8 M</t>
  </si>
  <si>
    <t>PINTURA DAS FAIXAS DAS PAREDES - COR VERDE FOLHA</t>
  </si>
  <si>
    <t>PINTURA DAS FAIXAS DAS PAREDES - COR AZUL DEL-REY</t>
  </si>
  <si>
    <t>ELABORAÇÃO DE ANÁLISE PRELIMINAR DE RISCO - PPRA, COM FORNECIMENTO DE ART</t>
  </si>
  <si>
    <t>LIXAÇÃO PINTURA ANTIGA SOBRE REVESTIMENTOS ARGAMASSADOS</t>
  </si>
  <si>
    <t>REMOCAO DE PINTURAS COM JATEAMENTO DE AREIA, EM SUPERFICIES METALICAS</t>
  </si>
  <si>
    <t>4.1.3</t>
  </si>
  <si>
    <t>PINTURA ESMALTE ACETINADO, DUAS DEMAOS, SOBRE SUPERFICIE METALICA (INCLUSIVE LIXAÇÃO PREPARAÇÃO SUPERFÍCIE) - COR BRANCA</t>
  </si>
  <si>
    <t>PINTURA ESMALTE ACETINADO, DUAS DEMAOS, SOBRE SUPERFICIE METALICA (INCLUSIVE LIXAÇÃO PREPARAÇÃO SUPERFÍCIE) - COR CINZA</t>
  </si>
  <si>
    <t>4.1.4</t>
  </si>
  <si>
    <t>4.1.5</t>
  </si>
  <si>
    <t>PINTURA ESMALTE ACETINADO, DUAS DEMAOS, SOBRE SUPERFICIE METALICA (INCLUSIVE LIXAÇÃO PREPARAÇÃO SUPERFÍCIE) - COR VERDE FOLHA</t>
  </si>
  <si>
    <t>PINTURA ESMALTE ACETINADO, DUAS DEMAOS, SOBRE SUPERFICIE METALICA (INCLUSIVE LIXAÇÃO PREPARAÇÃO SUPERFÍCIE) - COR AZUL DEL REY</t>
  </si>
  <si>
    <t>APLICAÇÃO E LIXAMENTO DE MASSA ACRÍLICA EM PAREDES, DUAS DEMÃOS</t>
  </si>
  <si>
    <t>RASPAGEM DE PINTURA ACRÍLICA</t>
  </si>
  <si>
    <t>APLICAÇÃO MANUAL DE TINTA LÁTEX ACRÍLICA EM PAREDES EXTERNAS DE CASAS, DUAS DEMÃOS - COR CINZA</t>
  </si>
  <si>
    <t>APLICAÇÃO MANUAL DE TINTA LÁTEX ACRÍLICA EM PAREDES EXTERNAS DE CASAS, DUAS DEMÃOS - COR BRANCA</t>
  </si>
  <si>
    <t>LIMPEZA E PREPARO DAS SUPERFÍCIES</t>
  </si>
  <si>
    <t>3.1.2</t>
  </si>
  <si>
    <t>3.1.3</t>
  </si>
  <si>
    <t>3.1.4</t>
  </si>
  <si>
    <t>CORREÇÃO DE PATOLOGIAS</t>
  </si>
  <si>
    <t>Correção de corrosão de armaduras</t>
  </si>
  <si>
    <t>2.2</t>
  </si>
  <si>
    <t>Correção de descolamento de revestimento</t>
  </si>
  <si>
    <t>2.3</t>
  </si>
  <si>
    <t>Correção de trincas e fissuras</t>
  </si>
  <si>
    <t>4.1.6</t>
  </si>
  <si>
    <t>4.1.7</t>
  </si>
  <si>
    <t>6.1.2</t>
  </si>
  <si>
    <t>6.1.3</t>
  </si>
  <si>
    <t>6.1.4</t>
  </si>
  <si>
    <t>6.1.5</t>
  </si>
  <si>
    <t>CORTE EM "V" E CORREÇÃO SUPERFICIAL DE TRINCAS EM PAREDES DE FACHADA, COM ENTELAMENTO DA SUPERFÍCIE SUJEITA À TRINCA, APLICAÇÃO DE SELANTE E IMPERMEABILIZANTE ACRÍLICOS E LIXAÇÃO</t>
  </si>
  <si>
    <t>APLICAÇÃO E LIXAMENTO DE MASSA LÁTEX ACRÍLICA EM PAREDES, DUAS DEMÃOS</t>
  </si>
  <si>
    <t>2.2.1</t>
  </si>
  <si>
    <t>2.2.2</t>
  </si>
  <si>
    <t>2.3.1</t>
  </si>
  <si>
    <t>2.3.2</t>
  </si>
  <si>
    <t>2.3.3</t>
  </si>
  <si>
    <t xml:space="preserve">DEMOLIÇÃO DE REVESTIMENTO EM ARGAMASSA DA FACHADA </t>
  </si>
  <si>
    <t>CHAPISCO PARA PAREDE COM CIMENTO E PEDRISCO, TRAÇO 1:4 (ESPESSURA 7MM)</t>
  </si>
  <si>
    <t xml:space="preserve">CHAPISCO APLICADO EM ALVENARIAS E ESTRUTURAS DE CONCRETO INTERNAS, COM COLHER DE PEDREIRO. ARGAMASSA TRAÇO 1:3 COM PREPARO EM BETONEIRA 400L. </t>
  </si>
  <si>
    <t>EMBOÇO OU MASSA ÚNICA EM ARGAMASSA TRAÇO 1:2:8, PREPARO MECÂNICO COM BETONEIRA 400 L, APLICADA MANUALMENTE EM PANOS CEGOS DE FACHADA (SEM PRESENÇA DE VÃOS), ESPESSURA DE 25 MM</t>
  </si>
  <si>
    <t>TRATAMENTO DE ARMADURA DE FERRO EM ESTRUTURA DE CONCRETO ARMADO COM APLICAÇÃO DE INIBIDOR DE CORROSÃO - 2 DEMÃOS</t>
  </si>
  <si>
    <t>APLICAÇÃO DE GRAUTE TIXOTRÓPICO EM ESTRUTURA DE CONCRETO ARMADO</t>
  </si>
  <si>
    <t>2.3.4</t>
  </si>
  <si>
    <t>4.1.8</t>
  </si>
  <si>
    <t>APLICAÇÃO MANUAL DE TINTA LÁTEX ACRÍLICA EM PANOS SEM PRESENÇA DE VÃOS DE EDIFÍCIOS DE MÚLTIPLOS PAVIMENTOS, TRÊS DEMÃOS</t>
  </si>
  <si>
    <t>MODELO DE PLANILHA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</si>
</sst>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sz val="15"/>
      <color indexed="63"/>
      <name val="Arial"/>
      <family val="2"/>
    </font>
    <font>
      <sz val="18"/>
      <color theme="3"/>
      <name val="Calibri Light"/>
      <family val="2"/>
    </font>
    <font>
      <sz val="15"/>
      <color rgb="FF33333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10" fontId="22" fillId="0" borderId="0" xfId="0" applyNumberFormat="1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43" fontId="19" fillId="0" borderId="0" xfId="64" applyFont="1" applyAlignment="1">
      <alignment/>
    </xf>
    <xf numFmtId="43" fontId="19" fillId="0" borderId="0" xfId="0" applyNumberFormat="1" applyFont="1" applyAlignment="1">
      <alignment/>
    </xf>
    <xf numFmtId="2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64" fontId="19" fillId="0" borderId="10" xfId="47" applyFont="1" applyFill="1" applyBorder="1" applyAlignment="1" applyProtection="1">
      <alignment horizontal="center"/>
      <protection/>
    </xf>
    <xf numFmtId="164" fontId="19" fillId="0" borderId="1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0" fontId="19" fillId="0" borderId="0" xfId="4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/>
    </xf>
    <xf numFmtId="0" fontId="19" fillId="24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22" fillId="4" borderId="16" xfId="0" applyFont="1" applyFill="1" applyBorder="1" applyAlignment="1">
      <alignment horizontal="center"/>
    </xf>
    <xf numFmtId="164" fontId="22" fillId="8" borderId="10" xfId="47" applyFont="1" applyFill="1" applyBorder="1" applyAlignment="1" applyProtection="1">
      <alignment horizontal="right"/>
      <protection/>
    </xf>
    <xf numFmtId="43" fontId="0" fillId="0" borderId="0" xfId="0" applyNumberForma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9" fillId="0" borderId="13" xfId="0" applyFont="1" applyBorder="1" applyAlignment="1">
      <alignment horizontal="left" vertical="center"/>
    </xf>
    <xf numFmtId="164" fontId="22" fillId="25" borderId="10" xfId="0" applyNumberFormat="1" applyFont="1" applyFill="1" applyBorder="1" applyAlignment="1">
      <alignment horizontal="center"/>
    </xf>
    <xf numFmtId="164" fontId="22" fillId="26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/>
    </xf>
    <xf numFmtId="164" fontId="19" fillId="24" borderId="10" xfId="47" applyFont="1" applyFill="1" applyBorder="1" applyAlignment="1" applyProtection="1">
      <alignment horizontal="center"/>
      <protection/>
    </xf>
    <xf numFmtId="0" fontId="19" fillId="24" borderId="10" xfId="0" applyFont="1" applyFill="1" applyBorder="1" applyAlignment="1">
      <alignment/>
    </xf>
    <xf numFmtId="164" fontId="19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164" fontId="22" fillId="25" borderId="10" xfId="0" applyNumberFormat="1" applyFont="1" applyFill="1" applyBorder="1" applyAlignment="1">
      <alignment horizontal="left"/>
    </xf>
    <xf numFmtId="164" fontId="22" fillId="26" borderId="1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164" fontId="27" fillId="27" borderId="10" xfId="0" applyNumberFormat="1" applyFont="1" applyFill="1" applyBorder="1" applyAlignment="1">
      <alignment horizontal="center" wrapText="1"/>
    </xf>
    <xf numFmtId="164" fontId="27" fillId="27" borderId="10" xfId="0" applyNumberFormat="1" applyFont="1" applyFill="1" applyBorder="1" applyAlignment="1">
      <alignment/>
    </xf>
    <xf numFmtId="10" fontId="27" fillId="22" borderId="17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0" fontId="19" fillId="0" borderId="18" xfId="47" applyNumberFormat="1" applyFont="1" applyFill="1" applyBorder="1" applyAlignment="1" applyProtection="1">
      <alignment horizontal="center"/>
      <protection/>
    </xf>
    <xf numFmtId="10" fontId="19" fillId="0" borderId="19" xfId="47" applyNumberFormat="1" applyFont="1" applyFill="1" applyBorder="1" applyAlignment="1" applyProtection="1">
      <alignment horizontal="center"/>
      <protection/>
    </xf>
    <xf numFmtId="10" fontId="22" fillId="0" borderId="20" xfId="47" applyNumberFormat="1" applyFont="1" applyFill="1" applyBorder="1" applyAlignment="1" applyProtection="1">
      <alignment horizontal="center"/>
      <protection/>
    </xf>
    <xf numFmtId="43" fontId="19" fillId="0" borderId="0" xfId="0" applyNumberFormat="1" applyFont="1" applyAlignment="1">
      <alignment wrapText="1"/>
    </xf>
    <xf numFmtId="164" fontId="19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2" fillId="4" borderId="15" xfId="0" applyFont="1" applyFill="1" applyBorder="1" applyAlignment="1">
      <alignment horizontal="center"/>
    </xf>
    <xf numFmtId="0" fontId="0" fillId="28" borderId="0" xfId="0" applyFill="1" applyAlignment="1">
      <alignment/>
    </xf>
    <xf numFmtId="164" fontId="19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164" fontId="22" fillId="4" borderId="10" xfId="47" applyFont="1" applyFill="1" applyBorder="1" applyAlignment="1" applyProtection="1">
      <alignment horizontal="right"/>
      <protection/>
    </xf>
    <xf numFmtId="164" fontId="22" fillId="4" borderId="10" xfId="0" applyNumberFormat="1" applyFont="1" applyFill="1" applyBorder="1" applyAlignment="1">
      <alignment wrapText="1"/>
    </xf>
    <xf numFmtId="0" fontId="22" fillId="25" borderId="21" xfId="0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22" fillId="8" borderId="21" xfId="0" applyFont="1" applyFill="1" applyBorder="1" applyAlignment="1">
      <alignment horizontal="center" wrapText="1"/>
    </xf>
    <xf numFmtId="0" fontId="19" fillId="24" borderId="21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right"/>
    </xf>
    <xf numFmtId="0" fontId="22" fillId="4" borderId="10" xfId="0" applyFont="1" applyFill="1" applyBorder="1" applyAlignment="1">
      <alignment wrapText="1"/>
    </xf>
    <xf numFmtId="164" fontId="22" fillId="8" borderId="10" xfId="47" applyFont="1" applyFill="1" applyBorder="1" applyAlignment="1" applyProtection="1">
      <alignment horizontal="center"/>
      <protection/>
    </xf>
    <xf numFmtId="2" fontId="22" fillId="4" borderId="10" xfId="0" applyNumberFormat="1" applyFont="1" applyFill="1" applyBorder="1" applyAlignment="1">
      <alignment wrapText="1"/>
    </xf>
    <xf numFmtId="164" fontId="22" fillId="4" borderId="10" xfId="47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0" fontId="19" fillId="24" borderId="19" xfId="47" applyNumberFormat="1" applyFont="1" applyFill="1" applyBorder="1" applyAlignment="1" applyProtection="1">
      <alignment horizontal="center"/>
      <protection/>
    </xf>
    <xf numFmtId="4" fontId="27" fillId="0" borderId="17" xfId="0" applyNumberFormat="1" applyFont="1" applyFill="1" applyBorder="1" applyAlignment="1">
      <alignment horizontal="right" vertical="center" wrapText="1"/>
    </xf>
    <xf numFmtId="0" fontId="22" fillId="8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6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center"/>
    </xf>
    <xf numFmtId="2" fontId="22" fillId="4" borderId="10" xfId="0" applyNumberFormat="1" applyFont="1" applyFill="1" applyBorder="1" applyAlignment="1">
      <alignment horizontal="left"/>
    </xf>
    <xf numFmtId="0" fontId="22" fillId="0" borderId="27" xfId="0" applyFont="1" applyBorder="1" applyAlignment="1">
      <alignment horizontal="center" vertical="center"/>
    </xf>
    <xf numFmtId="0" fontId="22" fillId="26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left"/>
    </xf>
    <xf numFmtId="164" fontId="22" fillId="8" borderId="10" xfId="47" applyFont="1" applyFill="1" applyBorder="1" applyAlignment="1" applyProtection="1">
      <alignment horizontal="left"/>
      <protection/>
    </xf>
    <xf numFmtId="0" fontId="22" fillId="6" borderId="10" xfId="0" applyFont="1" applyFill="1" applyBorder="1" applyAlignment="1">
      <alignment horizontal="center"/>
    </xf>
    <xf numFmtId="2" fontId="22" fillId="6" borderId="10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29" borderId="28" xfId="0" applyFont="1" applyFill="1" applyBorder="1" applyAlignment="1" applyProtection="1">
      <alignment horizontal="center" vertical="center"/>
      <protection hidden="1"/>
    </xf>
    <xf numFmtId="0" fontId="18" fillId="29" borderId="29" xfId="0" applyFont="1" applyFill="1" applyBorder="1" applyAlignment="1" applyProtection="1">
      <alignment horizontal="center" vertical="center"/>
      <protection hidden="1"/>
    </xf>
    <xf numFmtId="0" fontId="18" fillId="29" borderId="15" xfId="0" applyFont="1" applyFill="1" applyBorder="1" applyAlignment="1" applyProtection="1">
      <alignment horizontal="center" vertical="center"/>
      <protection hidden="1"/>
    </xf>
    <xf numFmtId="0" fontId="18" fillId="29" borderId="0" xfId="0" applyFont="1" applyFill="1" applyBorder="1" applyAlignment="1" applyProtection="1">
      <alignment horizontal="center" vertical="center"/>
      <protection hidden="1"/>
    </xf>
    <xf numFmtId="0" fontId="20" fillId="29" borderId="15" xfId="0" applyFont="1" applyFill="1" applyBorder="1" applyAlignment="1">
      <alignment horizontal="center"/>
    </xf>
    <xf numFmtId="0" fontId="20" fillId="29" borderId="0" xfId="0" applyFont="1" applyFill="1" applyBorder="1" applyAlignment="1">
      <alignment horizontal="center"/>
    </xf>
    <xf numFmtId="0" fontId="22" fillId="6" borderId="30" xfId="0" applyFont="1" applyFill="1" applyBorder="1" applyAlignment="1">
      <alignment horizontal="center"/>
    </xf>
    <xf numFmtId="0" fontId="22" fillId="6" borderId="22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1"/>
  <sheetViews>
    <sheetView tabSelected="1" zoomScale="90" zoomScaleNormal="90" zoomScaleSheetLayoutView="100" zoomScalePageLayoutView="0" workbookViewId="0" topLeftCell="A1">
      <selection activeCell="R91" sqref="R90:U91"/>
    </sheetView>
  </sheetViews>
  <sheetFormatPr defaultColWidth="9.140625" defaultRowHeight="12.75"/>
  <cols>
    <col min="1" max="1" width="6.57421875" style="1" customWidth="1"/>
    <col min="2" max="2" width="86.8515625" style="1" customWidth="1"/>
    <col min="3" max="3" width="7.28125" style="2" customWidth="1"/>
    <col min="4" max="4" width="6.140625" style="2" customWidth="1"/>
    <col min="5" max="5" width="7.57421875" style="3" customWidth="1"/>
    <col min="6" max="6" width="13.8515625" style="3" bestFit="1" customWidth="1"/>
    <col min="7" max="7" width="14.00390625" style="3" bestFit="1" customWidth="1"/>
    <col min="8" max="8" width="15.00390625" style="3" bestFit="1" customWidth="1"/>
    <col min="9" max="9" width="12.28125" style="4" customWidth="1"/>
    <col min="10" max="10" width="13.140625" style="4" bestFit="1" customWidth="1"/>
    <col min="11" max="11" width="12.28125" style="4" customWidth="1"/>
    <col min="12" max="12" width="14.57421875" style="4" customWidth="1"/>
    <col min="13" max="13" width="17.8515625" style="3" customWidth="1"/>
  </cols>
  <sheetData>
    <row r="1" spans="1:13" ht="12.75">
      <c r="A1" s="122" t="s">
        <v>143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2.7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2.7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3.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5" ht="12.75">
      <c r="A6" s="128" t="s">
        <v>3</v>
      </c>
      <c r="B6" s="118" t="s">
        <v>4</v>
      </c>
      <c r="C6" s="118" t="s">
        <v>5</v>
      </c>
      <c r="D6" s="118" t="s">
        <v>6</v>
      </c>
      <c r="E6" s="118" t="s">
        <v>7</v>
      </c>
      <c r="F6" s="119" t="s">
        <v>1</v>
      </c>
      <c r="G6" s="119"/>
      <c r="H6" s="119" t="s">
        <v>17</v>
      </c>
      <c r="I6" s="119"/>
      <c r="J6" s="119" t="s">
        <v>36</v>
      </c>
      <c r="K6" s="119"/>
      <c r="L6" s="119" t="s">
        <v>2</v>
      </c>
      <c r="M6" s="119"/>
      <c r="N6" s="5"/>
      <c r="O6" s="5"/>
    </row>
    <row r="7" spans="1:15" ht="24.75" customHeight="1">
      <c r="A7" s="129"/>
      <c r="B7" s="118"/>
      <c r="C7" s="118"/>
      <c r="D7" s="118"/>
      <c r="E7" s="118"/>
      <c r="F7" s="94" t="s">
        <v>8</v>
      </c>
      <c r="G7" s="94" t="s">
        <v>9</v>
      </c>
      <c r="H7" s="94" t="s">
        <v>8</v>
      </c>
      <c r="I7" s="94" t="s">
        <v>9</v>
      </c>
      <c r="J7" s="94" t="s">
        <v>8</v>
      </c>
      <c r="K7" s="94" t="s">
        <v>9</v>
      </c>
      <c r="L7" s="94" t="s">
        <v>10</v>
      </c>
      <c r="M7" s="94" t="s">
        <v>11</v>
      </c>
      <c r="N7" s="5"/>
      <c r="O7" s="5"/>
    </row>
    <row r="8" spans="1:15" s="54" customFormat="1" ht="12.75">
      <c r="A8" s="86" t="s">
        <v>12</v>
      </c>
      <c r="B8" s="116" t="s">
        <v>38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55">
        <f>M9</f>
        <v>0</v>
      </c>
      <c r="N8" s="53"/>
      <c r="O8" s="53"/>
    </row>
    <row r="9" spans="1:15" s="54" customFormat="1" ht="12.75">
      <c r="A9" s="87" t="s">
        <v>13</v>
      </c>
      <c r="B9" s="115" t="s">
        <v>39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56">
        <f>ROUND(M10+M11+M12+M13+M14+M15,2)</f>
        <v>0</v>
      </c>
      <c r="N9" s="53"/>
      <c r="O9" s="53"/>
    </row>
    <row r="10" spans="1:15" s="54" customFormat="1" ht="12.75">
      <c r="A10" s="88" t="s">
        <v>40</v>
      </c>
      <c r="B10" s="28" t="s">
        <v>41</v>
      </c>
      <c r="C10" s="78" t="s">
        <v>14</v>
      </c>
      <c r="D10" s="18" t="s">
        <v>52</v>
      </c>
      <c r="E10" s="17">
        <v>2</v>
      </c>
      <c r="F10" s="20">
        <v>0</v>
      </c>
      <c r="G10" s="20">
        <f aca="true" t="shared" si="0" ref="G10:G15">ROUND(F10*E10,2)</f>
        <v>0</v>
      </c>
      <c r="H10" s="20">
        <v>0</v>
      </c>
      <c r="I10" s="20">
        <f aca="true" t="shared" si="1" ref="I10:I15">ROUND(H10*E10,2)</f>
        <v>0</v>
      </c>
      <c r="J10" s="20"/>
      <c r="K10" s="20"/>
      <c r="L10" s="20">
        <f aca="true" t="shared" si="2" ref="L10:L15">ROUND(J10+H10+F10,2)</f>
        <v>0</v>
      </c>
      <c r="M10" s="21">
        <f aca="true" t="shared" si="3" ref="M10:M15">ROUND(L10*E10,2)</f>
        <v>0</v>
      </c>
      <c r="N10" s="53"/>
      <c r="O10" s="53"/>
    </row>
    <row r="11" spans="1:15" s="54" customFormat="1" ht="12.75">
      <c r="A11" s="88" t="s">
        <v>56</v>
      </c>
      <c r="B11" s="28" t="s">
        <v>59</v>
      </c>
      <c r="C11" s="78" t="s">
        <v>14</v>
      </c>
      <c r="D11" s="18" t="s">
        <v>60</v>
      </c>
      <c r="E11" s="17">
        <v>12</v>
      </c>
      <c r="F11" s="20">
        <v>0</v>
      </c>
      <c r="G11" s="20">
        <f t="shared" si="0"/>
        <v>0</v>
      </c>
      <c r="H11" s="20">
        <v>0</v>
      </c>
      <c r="I11" s="20">
        <f t="shared" si="1"/>
        <v>0</v>
      </c>
      <c r="J11" s="20">
        <v>0</v>
      </c>
      <c r="K11" s="20">
        <f>ROUND(J11*E11,2)</f>
        <v>0</v>
      </c>
      <c r="L11" s="20">
        <f t="shared" si="2"/>
        <v>0</v>
      </c>
      <c r="M11" s="21">
        <f t="shared" si="3"/>
        <v>0</v>
      </c>
      <c r="N11" s="53"/>
      <c r="O11" s="53"/>
    </row>
    <row r="12" spans="1:15" s="54" customFormat="1" ht="12.75">
      <c r="A12" s="88" t="s">
        <v>57</v>
      </c>
      <c r="B12" s="28" t="s">
        <v>37</v>
      </c>
      <c r="C12" s="78" t="s">
        <v>14</v>
      </c>
      <c r="D12" s="18" t="s">
        <v>60</v>
      </c>
      <c r="E12" s="17">
        <v>12</v>
      </c>
      <c r="F12" s="20">
        <v>0</v>
      </c>
      <c r="G12" s="20">
        <f t="shared" si="0"/>
        <v>0</v>
      </c>
      <c r="H12" s="20">
        <v>0</v>
      </c>
      <c r="I12" s="20">
        <f t="shared" si="1"/>
        <v>0</v>
      </c>
      <c r="J12" s="20">
        <v>0</v>
      </c>
      <c r="K12" s="20">
        <f>ROUND(J12*E12,2)</f>
        <v>0</v>
      </c>
      <c r="L12" s="20">
        <f t="shared" si="2"/>
        <v>0</v>
      </c>
      <c r="M12" s="21">
        <f t="shared" si="3"/>
        <v>0</v>
      </c>
      <c r="N12" s="53"/>
      <c r="O12" s="53"/>
    </row>
    <row r="13" spans="1:15" ht="22.5">
      <c r="A13" s="88" t="s">
        <v>80</v>
      </c>
      <c r="B13" s="19" t="s">
        <v>94</v>
      </c>
      <c r="C13" s="78" t="s">
        <v>14</v>
      </c>
      <c r="D13" s="18" t="s">
        <v>93</v>
      </c>
      <c r="E13" s="46">
        <v>64</v>
      </c>
      <c r="F13" s="20">
        <v>0</v>
      </c>
      <c r="G13" s="20">
        <f t="shared" si="0"/>
        <v>0</v>
      </c>
      <c r="H13" s="20">
        <v>0</v>
      </c>
      <c r="I13" s="20">
        <f t="shared" si="1"/>
        <v>0</v>
      </c>
      <c r="J13" s="20">
        <v>0</v>
      </c>
      <c r="K13" s="20">
        <f>ROUND(J13*E13,2)</f>
        <v>0</v>
      </c>
      <c r="L13" s="20">
        <f t="shared" si="2"/>
        <v>0</v>
      </c>
      <c r="M13" s="21">
        <f t="shared" si="3"/>
        <v>0</v>
      </c>
      <c r="N13" s="5"/>
      <c r="O13" s="5"/>
    </row>
    <row r="14" spans="1:15" ht="12.75">
      <c r="A14" s="88" t="s">
        <v>85</v>
      </c>
      <c r="B14" s="19" t="s">
        <v>86</v>
      </c>
      <c r="C14" s="78" t="s">
        <v>14</v>
      </c>
      <c r="D14" s="18" t="s">
        <v>52</v>
      </c>
      <c r="E14" s="46">
        <v>192</v>
      </c>
      <c r="F14" s="20">
        <v>0</v>
      </c>
      <c r="G14" s="20">
        <f t="shared" si="0"/>
        <v>0</v>
      </c>
      <c r="H14" s="20">
        <v>0</v>
      </c>
      <c r="I14" s="20">
        <f t="shared" si="1"/>
        <v>0</v>
      </c>
      <c r="J14" s="20"/>
      <c r="K14" s="20"/>
      <c r="L14" s="20">
        <f t="shared" si="2"/>
        <v>0</v>
      </c>
      <c r="M14" s="81">
        <f t="shared" si="3"/>
        <v>0</v>
      </c>
      <c r="N14" s="5"/>
      <c r="O14" s="5"/>
    </row>
    <row r="15" spans="1:15" ht="12.75">
      <c r="A15" s="88" t="s">
        <v>92</v>
      </c>
      <c r="B15" s="19" t="s">
        <v>97</v>
      </c>
      <c r="C15" s="78" t="s">
        <v>23</v>
      </c>
      <c r="D15" s="18" t="s">
        <v>83</v>
      </c>
      <c r="E15" s="46">
        <v>1</v>
      </c>
      <c r="F15" s="47">
        <v>0</v>
      </c>
      <c r="G15" s="47">
        <f t="shared" si="0"/>
        <v>0</v>
      </c>
      <c r="H15" s="47"/>
      <c r="I15" s="47">
        <f t="shared" si="1"/>
        <v>0</v>
      </c>
      <c r="J15" s="47"/>
      <c r="K15" s="47"/>
      <c r="L15" s="47">
        <f t="shared" si="2"/>
        <v>0</v>
      </c>
      <c r="M15" s="81">
        <f t="shared" si="3"/>
        <v>0</v>
      </c>
      <c r="N15" s="5"/>
      <c r="O15" s="5"/>
    </row>
    <row r="16" spans="1:15" ht="12.75">
      <c r="A16" s="88"/>
      <c r="B16" s="19"/>
      <c r="C16" s="78"/>
      <c r="D16" s="18"/>
      <c r="E16" s="46"/>
      <c r="F16" s="47"/>
      <c r="G16" s="47"/>
      <c r="H16" s="47"/>
      <c r="I16" s="47"/>
      <c r="J16" s="47"/>
      <c r="K16" s="47"/>
      <c r="L16" s="47"/>
      <c r="M16" s="81"/>
      <c r="N16" s="5"/>
      <c r="O16" s="5"/>
    </row>
    <row r="17" spans="1:15" ht="12.75">
      <c r="A17" s="86" t="s">
        <v>15</v>
      </c>
      <c r="B17" s="116" t="s">
        <v>115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55">
        <f>M18+M23+M27</f>
        <v>0</v>
      </c>
      <c r="N17" s="5"/>
      <c r="O17" s="5"/>
    </row>
    <row r="18" spans="1:15" ht="12.75">
      <c r="A18" s="87" t="s">
        <v>16</v>
      </c>
      <c r="B18" s="115" t="s">
        <v>116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56">
        <f>ROUND(M19+M20+M21,2)</f>
        <v>0</v>
      </c>
      <c r="N18" s="5"/>
      <c r="O18" s="5"/>
    </row>
    <row r="19" spans="1:15" ht="13.5">
      <c r="A19" s="88" t="s">
        <v>64</v>
      </c>
      <c r="B19" s="31" t="s">
        <v>134</v>
      </c>
      <c r="C19" s="78" t="s">
        <v>14</v>
      </c>
      <c r="D19" s="18" t="s">
        <v>54</v>
      </c>
      <c r="E19" s="95">
        <v>10.7</v>
      </c>
      <c r="F19" s="20">
        <v>0</v>
      </c>
      <c r="G19" s="20">
        <f>ROUND(F19*E19,2)</f>
        <v>0</v>
      </c>
      <c r="H19" s="20">
        <v>0</v>
      </c>
      <c r="I19" s="20">
        <f>ROUND(H19*E19,2)</f>
        <v>0</v>
      </c>
      <c r="J19" s="20"/>
      <c r="K19" s="20"/>
      <c r="L19" s="20">
        <f>ROUND(J19+H19+F19,2)</f>
        <v>0</v>
      </c>
      <c r="M19" s="21">
        <f>ROUND(L19*E19,2)</f>
        <v>0</v>
      </c>
      <c r="N19" s="5"/>
      <c r="O19" s="5"/>
    </row>
    <row r="20" spans="1:15" ht="22.5">
      <c r="A20" s="88" t="s">
        <v>66</v>
      </c>
      <c r="B20" s="19" t="s">
        <v>138</v>
      </c>
      <c r="C20" s="78" t="s">
        <v>14</v>
      </c>
      <c r="D20" s="18" t="s">
        <v>54</v>
      </c>
      <c r="E20" s="95">
        <v>3.57</v>
      </c>
      <c r="F20" s="20">
        <v>0</v>
      </c>
      <c r="G20" s="20">
        <f>ROUND(F20*E20,2)</f>
        <v>0</v>
      </c>
      <c r="H20" s="20">
        <v>0</v>
      </c>
      <c r="I20" s="20">
        <f>ROUND(H20*E20,2)</f>
        <v>0</v>
      </c>
      <c r="J20" s="20"/>
      <c r="K20" s="20"/>
      <c r="L20" s="20">
        <f>ROUND(J20+H20+F20,2)</f>
        <v>0</v>
      </c>
      <c r="M20" s="21">
        <f>ROUND(L20*E20,2)</f>
        <v>0</v>
      </c>
      <c r="N20" s="5"/>
      <c r="O20" s="5"/>
    </row>
    <row r="21" spans="1:15" ht="12.75">
      <c r="A21" s="88" t="s">
        <v>84</v>
      </c>
      <c r="B21" s="28" t="s">
        <v>139</v>
      </c>
      <c r="C21" s="78" t="s">
        <v>14</v>
      </c>
      <c r="D21" s="18" t="s">
        <v>60</v>
      </c>
      <c r="E21" s="95">
        <v>0.27</v>
      </c>
      <c r="F21" s="20">
        <v>0</v>
      </c>
      <c r="G21" s="20">
        <f>ROUND(F21*E21,2)</f>
        <v>0</v>
      </c>
      <c r="H21" s="20">
        <v>0</v>
      </c>
      <c r="I21" s="20">
        <f>ROUND(H21*E21,2)</f>
        <v>0</v>
      </c>
      <c r="J21" s="20"/>
      <c r="K21" s="20"/>
      <c r="L21" s="20">
        <f>ROUND(J21+H21+F21,2)</f>
        <v>0</v>
      </c>
      <c r="M21" s="21">
        <f>ROUND(L21*E21,2)</f>
        <v>0</v>
      </c>
      <c r="N21" s="5"/>
      <c r="O21" s="5"/>
    </row>
    <row r="22" spans="1:15" ht="12.75">
      <c r="A22" s="88"/>
      <c r="B22" s="28"/>
      <c r="C22" s="78"/>
      <c r="D22" s="18"/>
      <c r="E22" s="17"/>
      <c r="F22" s="20"/>
      <c r="G22" s="20"/>
      <c r="H22" s="20"/>
      <c r="I22" s="20"/>
      <c r="J22" s="20"/>
      <c r="K22" s="20"/>
      <c r="L22" s="20"/>
      <c r="M22" s="21"/>
      <c r="N22" s="5"/>
      <c r="O22" s="5"/>
    </row>
    <row r="23" spans="1:15" ht="12.75">
      <c r="A23" s="87" t="s">
        <v>117</v>
      </c>
      <c r="B23" s="115" t="s">
        <v>120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56">
        <f>M24+M25</f>
        <v>0</v>
      </c>
      <c r="N23" s="5"/>
      <c r="O23" s="5"/>
    </row>
    <row r="24" spans="1:15" ht="22.5">
      <c r="A24" s="33" t="s">
        <v>129</v>
      </c>
      <c r="B24" s="19" t="s">
        <v>127</v>
      </c>
      <c r="C24" s="78" t="s">
        <v>14</v>
      </c>
      <c r="D24" s="18" t="s">
        <v>54</v>
      </c>
      <c r="E24" s="95">
        <v>3.86</v>
      </c>
      <c r="F24" s="20">
        <v>0</v>
      </c>
      <c r="G24" s="20">
        <f>ROUND(F24*E24,2)</f>
        <v>0</v>
      </c>
      <c r="H24" s="20">
        <v>0</v>
      </c>
      <c r="I24" s="20">
        <f>ROUND(H24*E24,2)</f>
        <v>0</v>
      </c>
      <c r="J24" s="20">
        <v>0</v>
      </c>
      <c r="K24" s="20">
        <f>ROUND(J24*E24,2)</f>
        <v>0</v>
      </c>
      <c r="L24" s="20">
        <f>ROUND(J24+H24+F24,2)</f>
        <v>0</v>
      </c>
      <c r="M24" s="21">
        <f>ROUND(K24+I24+G24,2)</f>
        <v>0</v>
      </c>
      <c r="N24" s="5"/>
      <c r="O24" s="5"/>
    </row>
    <row r="25" spans="1:15" ht="12.75">
      <c r="A25" s="33" t="s">
        <v>130</v>
      </c>
      <c r="B25" s="19" t="s">
        <v>128</v>
      </c>
      <c r="C25" s="78" t="s">
        <v>14</v>
      </c>
      <c r="D25" s="18" t="s">
        <v>52</v>
      </c>
      <c r="E25" s="95">
        <v>3.86</v>
      </c>
      <c r="F25" s="20">
        <v>0</v>
      </c>
      <c r="G25" s="20">
        <f>ROUND(F25*E25,2)</f>
        <v>0</v>
      </c>
      <c r="H25" s="20">
        <v>0</v>
      </c>
      <c r="I25" s="20">
        <f>ROUND(H25*E25,2)</f>
        <v>0</v>
      </c>
      <c r="J25" s="47"/>
      <c r="K25" s="20">
        <f>ROUND(J25*E25,2)</f>
        <v>0</v>
      </c>
      <c r="L25" s="20">
        <f>ROUND(J25+H25+F25,2)</f>
        <v>0</v>
      </c>
      <c r="M25" s="21">
        <f>ROUND(L25*E25,2)</f>
        <v>0</v>
      </c>
      <c r="N25" s="5"/>
      <c r="O25" s="5"/>
    </row>
    <row r="26" spans="1:15" ht="12.75">
      <c r="A26" s="89"/>
      <c r="B26" s="19"/>
      <c r="C26" s="78"/>
      <c r="D26" s="18"/>
      <c r="E26" s="46"/>
      <c r="F26" s="47"/>
      <c r="G26" s="47"/>
      <c r="H26" s="47"/>
      <c r="I26" s="47"/>
      <c r="J26" s="47"/>
      <c r="K26" s="47"/>
      <c r="L26" s="47"/>
      <c r="M26" s="81"/>
      <c r="N26" s="5"/>
      <c r="O26" s="5"/>
    </row>
    <row r="27" spans="1:15" ht="12.75">
      <c r="A27" s="87" t="s">
        <v>119</v>
      </c>
      <c r="B27" s="115" t="s">
        <v>118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56">
        <f>ROUND(M28+M29+M30+M31,2)</f>
        <v>0</v>
      </c>
      <c r="N27" s="5"/>
      <c r="O27" s="5"/>
    </row>
    <row r="28" spans="1:15" ht="12.75">
      <c r="A28" s="33" t="s">
        <v>131</v>
      </c>
      <c r="B28" s="31" t="s">
        <v>134</v>
      </c>
      <c r="C28" s="78" t="s">
        <v>14</v>
      </c>
      <c r="D28" s="18" t="s">
        <v>52</v>
      </c>
      <c r="E28" s="95">
        <v>41.85</v>
      </c>
      <c r="F28" s="20">
        <v>0</v>
      </c>
      <c r="G28" s="20">
        <f>ROUND(F28*E28,2)</f>
        <v>0</v>
      </c>
      <c r="H28" s="20">
        <v>0</v>
      </c>
      <c r="I28" s="20">
        <f>ROUND(H28*E28,2)</f>
        <v>0</v>
      </c>
      <c r="J28" s="20"/>
      <c r="K28" s="47">
        <f>ROUND(J28*E28,2)</f>
        <v>0</v>
      </c>
      <c r="L28" s="20">
        <f>ROUND(J28+H28+F28,2)</f>
        <v>0</v>
      </c>
      <c r="M28" s="21">
        <f>ROUND(K28+I28+G28,2)</f>
        <v>0</v>
      </c>
      <c r="N28" s="5"/>
      <c r="O28" s="5"/>
    </row>
    <row r="29" spans="1:15" ht="12.75">
      <c r="A29" s="33" t="s">
        <v>132</v>
      </c>
      <c r="B29" s="31" t="s">
        <v>135</v>
      </c>
      <c r="C29" s="78" t="s">
        <v>14</v>
      </c>
      <c r="D29" s="18" t="s">
        <v>52</v>
      </c>
      <c r="E29" s="95">
        <v>41.94</v>
      </c>
      <c r="F29" s="20">
        <v>0</v>
      </c>
      <c r="G29" s="20">
        <f>ROUND(F29*E29,2)</f>
        <v>0</v>
      </c>
      <c r="H29" s="20">
        <v>0</v>
      </c>
      <c r="I29" s="20">
        <f>ROUND(H29*E29,2)</f>
        <v>0</v>
      </c>
      <c r="J29" s="20">
        <v>0</v>
      </c>
      <c r="K29" s="47">
        <f>ROUND(J29*E29,2)</f>
        <v>0</v>
      </c>
      <c r="L29" s="20">
        <f>ROUND(J29+H29+F29,2)</f>
        <v>0</v>
      </c>
      <c r="M29" s="21">
        <f>ROUND(K29+I29+G29,2)</f>
        <v>0</v>
      </c>
      <c r="N29" s="5"/>
      <c r="O29" s="5"/>
    </row>
    <row r="30" spans="1:15" ht="22.5">
      <c r="A30" s="33" t="s">
        <v>133</v>
      </c>
      <c r="B30" s="31" t="s">
        <v>136</v>
      </c>
      <c r="C30" s="78" t="s">
        <v>14</v>
      </c>
      <c r="D30" s="18" t="s">
        <v>52</v>
      </c>
      <c r="E30" s="95">
        <v>10.61</v>
      </c>
      <c r="F30" s="20">
        <v>0</v>
      </c>
      <c r="G30" s="20">
        <f>ROUND(F30*E30,2)</f>
        <v>0</v>
      </c>
      <c r="H30" s="20">
        <v>0</v>
      </c>
      <c r="I30" s="20">
        <f>ROUND(H30*E30,2)</f>
        <v>0</v>
      </c>
      <c r="J30" s="20"/>
      <c r="K30" s="47">
        <f>ROUND(J30*E30,2)</f>
        <v>0</v>
      </c>
      <c r="L30" s="20">
        <f>ROUND(J30+H30+F30,2)</f>
        <v>0</v>
      </c>
      <c r="M30" s="21">
        <f>ROUND(L30*E30,2)</f>
        <v>0</v>
      </c>
      <c r="N30" s="5"/>
      <c r="O30" s="5"/>
    </row>
    <row r="31" spans="1:15" ht="22.5">
      <c r="A31" s="33" t="s">
        <v>140</v>
      </c>
      <c r="B31" s="19" t="s">
        <v>137</v>
      </c>
      <c r="C31" s="78" t="s">
        <v>14</v>
      </c>
      <c r="D31" s="18" t="s">
        <v>52</v>
      </c>
      <c r="E31" s="95">
        <v>10.61</v>
      </c>
      <c r="F31" s="20">
        <v>0</v>
      </c>
      <c r="G31" s="20">
        <f>ROUND(F31*E31,2)</f>
        <v>0</v>
      </c>
      <c r="H31" s="20">
        <v>0</v>
      </c>
      <c r="I31" s="20">
        <f>ROUND(H31*E31,2)</f>
        <v>0</v>
      </c>
      <c r="J31" s="20">
        <v>0</v>
      </c>
      <c r="K31" s="47">
        <f>ROUND(J31*E31,2)</f>
        <v>0</v>
      </c>
      <c r="L31" s="20">
        <f>ROUND(J31+H31+F31,2)</f>
        <v>0</v>
      </c>
      <c r="M31" s="21">
        <f>ROUND(K31+I31+G31,2)</f>
        <v>0</v>
      </c>
      <c r="N31" s="5"/>
      <c r="O31" s="5"/>
    </row>
    <row r="32" spans="1:15" s="54" customFormat="1" ht="12.75">
      <c r="A32" s="88"/>
      <c r="B32" s="28"/>
      <c r="C32" s="78"/>
      <c r="D32" s="18"/>
      <c r="E32" s="17"/>
      <c r="F32" s="20"/>
      <c r="G32" s="20"/>
      <c r="H32" s="20"/>
      <c r="I32" s="20"/>
      <c r="J32" s="20"/>
      <c r="K32" s="20"/>
      <c r="L32" s="20"/>
      <c r="M32" s="21"/>
      <c r="N32" s="53"/>
      <c r="O32" s="53"/>
    </row>
    <row r="33" spans="1:15" ht="12.75">
      <c r="A33" s="36" t="s">
        <v>18</v>
      </c>
      <c r="B33" s="96" t="s">
        <v>111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85">
        <f>M34</f>
        <v>0</v>
      </c>
      <c r="N33" s="5"/>
      <c r="O33" s="5"/>
    </row>
    <row r="34" spans="1:15" ht="12.75">
      <c r="A34" s="87" t="s">
        <v>51</v>
      </c>
      <c r="B34" s="115" t="s">
        <v>55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97">
        <f>ROUND(M35+M36+M37+M38,2)</f>
        <v>0</v>
      </c>
      <c r="N34" s="5"/>
      <c r="O34" s="5"/>
    </row>
    <row r="35" spans="1:15" s="54" customFormat="1" ht="22.5">
      <c r="A35" s="33" t="s">
        <v>67</v>
      </c>
      <c r="B35" s="19" t="s">
        <v>58</v>
      </c>
      <c r="C35" s="78" t="s">
        <v>14</v>
      </c>
      <c r="D35" s="18" t="s">
        <v>52</v>
      </c>
      <c r="E35" s="46">
        <v>2465.63</v>
      </c>
      <c r="F35" s="20">
        <v>0</v>
      </c>
      <c r="G35" s="20">
        <f>ROUND(F35*E35,2)</f>
        <v>0</v>
      </c>
      <c r="H35" s="20">
        <v>0</v>
      </c>
      <c r="I35" s="20">
        <f>ROUND(H35*E35,2)</f>
        <v>0</v>
      </c>
      <c r="J35" s="20">
        <v>0</v>
      </c>
      <c r="K35" s="20">
        <f>ROUND(J35*E35,2)</f>
        <v>0</v>
      </c>
      <c r="L35" s="20">
        <f>ROUND(J35+H35+F35,2)</f>
        <v>0</v>
      </c>
      <c r="M35" s="21">
        <f>ROUND(L35*E35,2)</f>
        <v>0</v>
      </c>
      <c r="N35" s="53"/>
      <c r="O35" s="53"/>
    </row>
    <row r="36" spans="1:15" s="54" customFormat="1" ht="12.75">
      <c r="A36" s="33" t="s">
        <v>112</v>
      </c>
      <c r="B36" s="19" t="s">
        <v>98</v>
      </c>
      <c r="C36" s="78" t="s">
        <v>14</v>
      </c>
      <c r="D36" s="18" t="s">
        <v>52</v>
      </c>
      <c r="E36" s="46">
        <v>1762.11</v>
      </c>
      <c r="F36" s="47">
        <v>0</v>
      </c>
      <c r="G36" s="47">
        <f>ROUND(F36*E36,2)</f>
        <v>0</v>
      </c>
      <c r="H36" s="47">
        <v>0</v>
      </c>
      <c r="I36" s="20">
        <f>ROUND(H36*E36,2)</f>
        <v>0</v>
      </c>
      <c r="J36" s="20"/>
      <c r="K36" s="20">
        <f>ROUND(J36*E36,2)</f>
        <v>0</v>
      </c>
      <c r="L36" s="20">
        <f>ROUND(J36+H36+F36,2)</f>
        <v>0</v>
      </c>
      <c r="M36" s="21">
        <f>ROUND(L36*E36,2)</f>
        <v>0</v>
      </c>
      <c r="N36" s="53"/>
      <c r="O36" s="53"/>
    </row>
    <row r="37" spans="1:15" s="54" customFormat="1" ht="12.75">
      <c r="A37" s="33" t="s">
        <v>113</v>
      </c>
      <c r="B37" s="19" t="s">
        <v>108</v>
      </c>
      <c r="C37" s="78" t="s">
        <v>14</v>
      </c>
      <c r="D37" s="18" t="s">
        <v>52</v>
      </c>
      <c r="E37" s="46">
        <v>29.83</v>
      </c>
      <c r="F37" s="20">
        <v>0</v>
      </c>
      <c r="G37" s="20">
        <f>ROUND(F37*E37,2)</f>
        <v>0</v>
      </c>
      <c r="H37" s="20">
        <v>0</v>
      </c>
      <c r="I37" s="20">
        <f>ROUND(H37*E37,2)</f>
        <v>0</v>
      </c>
      <c r="J37" s="20"/>
      <c r="K37" s="20">
        <f>ROUND(J37*E37,2)</f>
        <v>0</v>
      </c>
      <c r="L37" s="20">
        <f>ROUND(J37+H37+F37,2)</f>
        <v>0</v>
      </c>
      <c r="M37" s="21">
        <f>ROUND(L37*E37,2)</f>
        <v>0</v>
      </c>
      <c r="N37" s="53"/>
      <c r="O37" s="53"/>
    </row>
    <row r="38" spans="1:15" s="54" customFormat="1" ht="12.75">
      <c r="A38" s="33" t="s">
        <v>114</v>
      </c>
      <c r="B38" s="19" t="s">
        <v>99</v>
      </c>
      <c r="C38" s="78" t="s">
        <v>14</v>
      </c>
      <c r="D38" s="18" t="s">
        <v>52</v>
      </c>
      <c r="E38" s="46">
        <v>40.23</v>
      </c>
      <c r="F38" s="20">
        <v>0</v>
      </c>
      <c r="G38" s="20">
        <f>ROUND(F38*E38,2)</f>
        <v>0</v>
      </c>
      <c r="H38" s="20">
        <v>0</v>
      </c>
      <c r="I38" s="20">
        <f>ROUND(H38*E38,2)</f>
        <v>0</v>
      </c>
      <c r="J38" s="20">
        <v>0</v>
      </c>
      <c r="K38" s="20">
        <f>ROUND(J38*E38,2)</f>
        <v>0</v>
      </c>
      <c r="L38" s="20">
        <f>ROUND(F38+H38+J38,2)</f>
        <v>0</v>
      </c>
      <c r="M38" s="21">
        <f>ROUND(L38*E38,2)</f>
        <v>0</v>
      </c>
      <c r="N38" s="53"/>
      <c r="O38" s="53"/>
    </row>
    <row r="39" spans="1:15" s="54" customFormat="1" ht="12.75">
      <c r="A39" s="33"/>
      <c r="B39" s="19"/>
      <c r="C39" s="78"/>
      <c r="D39" s="18"/>
      <c r="E39" s="46"/>
      <c r="F39" s="20"/>
      <c r="G39" s="20"/>
      <c r="H39" s="20"/>
      <c r="I39" s="20"/>
      <c r="J39" s="20"/>
      <c r="K39" s="20"/>
      <c r="L39" s="20"/>
      <c r="M39" s="21"/>
      <c r="N39" s="53"/>
      <c r="O39" s="53"/>
    </row>
    <row r="40" spans="1:15" ht="12.75">
      <c r="A40" s="36" t="s">
        <v>19</v>
      </c>
      <c r="B40" s="96" t="s">
        <v>61</v>
      </c>
      <c r="C40" s="96"/>
      <c r="D40" s="96"/>
      <c r="E40" s="98"/>
      <c r="F40" s="98"/>
      <c r="G40" s="99"/>
      <c r="H40" s="99"/>
      <c r="I40" s="99"/>
      <c r="J40" s="99"/>
      <c r="K40" s="99"/>
      <c r="L40" s="99"/>
      <c r="M40" s="85">
        <f>M41</f>
        <v>0</v>
      </c>
      <c r="N40" s="5"/>
      <c r="O40" s="5"/>
    </row>
    <row r="41" spans="1:15" ht="12.75">
      <c r="A41" s="34" t="s">
        <v>20</v>
      </c>
      <c r="B41" s="117" t="s">
        <v>65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97">
        <f>ROUND(M42+M43+M44+M45+M46+M47+M48+M49,2)</f>
        <v>0</v>
      </c>
      <c r="N41" s="5"/>
      <c r="O41" s="5"/>
    </row>
    <row r="42" spans="1:15" ht="12.75">
      <c r="A42" s="89" t="s">
        <v>69</v>
      </c>
      <c r="B42" s="19" t="s">
        <v>107</v>
      </c>
      <c r="C42" s="78" t="s">
        <v>14</v>
      </c>
      <c r="D42" s="18" t="s">
        <v>52</v>
      </c>
      <c r="E42" s="46">
        <v>5</v>
      </c>
      <c r="F42" s="20">
        <v>0</v>
      </c>
      <c r="G42" s="20">
        <f aca="true" t="shared" si="4" ref="G42:G49">ROUND(F42*E42,2)</f>
        <v>0</v>
      </c>
      <c r="H42" s="20">
        <v>0</v>
      </c>
      <c r="I42" s="20">
        <f aca="true" t="shared" si="5" ref="I42:I49">ROUND(H42*E42,2)</f>
        <v>0</v>
      </c>
      <c r="J42" s="20"/>
      <c r="K42" s="20"/>
      <c r="L42" s="20">
        <f>ROUND(F42+H42,2)</f>
        <v>0</v>
      </c>
      <c r="M42" s="21">
        <f>ROUND(L42*E42,2)</f>
        <v>0</v>
      </c>
      <c r="N42" s="5"/>
      <c r="O42" s="5"/>
    </row>
    <row r="43" spans="1:15" ht="22.5">
      <c r="A43" s="89" t="s">
        <v>70</v>
      </c>
      <c r="B43" s="19" t="s">
        <v>87</v>
      </c>
      <c r="C43" s="78" t="s">
        <v>14</v>
      </c>
      <c r="D43" s="18" t="s">
        <v>52</v>
      </c>
      <c r="E43" s="46">
        <v>965.35</v>
      </c>
      <c r="F43" s="20">
        <v>0</v>
      </c>
      <c r="G43" s="20">
        <f t="shared" si="4"/>
        <v>0</v>
      </c>
      <c r="H43" s="20">
        <v>0</v>
      </c>
      <c r="I43" s="20">
        <f t="shared" si="5"/>
        <v>0</v>
      </c>
      <c r="J43" s="20"/>
      <c r="K43" s="20">
        <f aca="true" t="shared" si="6" ref="K43:K49">ROUND(J43*E43,2)</f>
        <v>0</v>
      </c>
      <c r="L43" s="20">
        <f aca="true" t="shared" si="7" ref="L43:L49">ROUND(F43+H43,2)</f>
        <v>0</v>
      </c>
      <c r="M43" s="21">
        <f aca="true" t="shared" si="8" ref="M43:M48">ROUND(L43*E43,2)</f>
        <v>0</v>
      </c>
      <c r="N43" s="5"/>
      <c r="O43" s="5"/>
    </row>
    <row r="44" spans="1:15" ht="22.5">
      <c r="A44" s="89" t="s">
        <v>100</v>
      </c>
      <c r="B44" s="19" t="s">
        <v>88</v>
      </c>
      <c r="C44" s="78" t="s">
        <v>14</v>
      </c>
      <c r="D44" s="18" t="s">
        <v>52</v>
      </c>
      <c r="E44" s="46">
        <v>676.99</v>
      </c>
      <c r="F44" s="20">
        <v>0</v>
      </c>
      <c r="G44" s="20">
        <f t="shared" si="4"/>
        <v>0</v>
      </c>
      <c r="H44" s="20">
        <v>0</v>
      </c>
      <c r="I44" s="20">
        <f t="shared" si="5"/>
        <v>0</v>
      </c>
      <c r="J44" s="20"/>
      <c r="K44" s="20">
        <f t="shared" si="6"/>
        <v>0</v>
      </c>
      <c r="L44" s="20">
        <f t="shared" si="7"/>
        <v>0</v>
      </c>
      <c r="M44" s="21">
        <f t="shared" si="8"/>
        <v>0</v>
      </c>
      <c r="N44" s="5"/>
      <c r="O44" s="5"/>
    </row>
    <row r="45" spans="1:15" ht="22.5">
      <c r="A45" s="89" t="s">
        <v>103</v>
      </c>
      <c r="B45" s="31" t="s">
        <v>142</v>
      </c>
      <c r="C45" s="78" t="s">
        <v>14</v>
      </c>
      <c r="D45" s="18" t="s">
        <v>52</v>
      </c>
      <c r="E45" s="46">
        <v>57.24</v>
      </c>
      <c r="F45" s="20">
        <v>0</v>
      </c>
      <c r="G45" s="20">
        <f t="shared" si="4"/>
        <v>0</v>
      </c>
      <c r="H45" s="20">
        <v>0</v>
      </c>
      <c r="I45" s="20">
        <f t="shared" si="5"/>
        <v>0</v>
      </c>
      <c r="J45" s="20"/>
      <c r="K45" s="20">
        <f>ROUND(J45*E45,2)</f>
        <v>0</v>
      </c>
      <c r="L45" s="20">
        <f>ROUND(F45+H45,2)</f>
        <v>0</v>
      </c>
      <c r="M45" s="21">
        <f>ROUND(K45+I45+G45,2)</f>
        <v>0</v>
      </c>
      <c r="N45" s="5"/>
      <c r="O45" s="5"/>
    </row>
    <row r="46" spans="1:15" ht="26.25" customHeight="1">
      <c r="A46" s="89" t="s">
        <v>104</v>
      </c>
      <c r="B46" s="19" t="s">
        <v>110</v>
      </c>
      <c r="C46" s="78" t="s">
        <v>14</v>
      </c>
      <c r="D46" s="18" t="s">
        <v>52</v>
      </c>
      <c r="E46" s="46">
        <v>62.53</v>
      </c>
      <c r="F46" s="20">
        <v>0</v>
      </c>
      <c r="G46" s="20">
        <f t="shared" si="4"/>
        <v>0</v>
      </c>
      <c r="H46" s="20">
        <v>0</v>
      </c>
      <c r="I46" s="20">
        <f t="shared" si="5"/>
        <v>0</v>
      </c>
      <c r="J46" s="20"/>
      <c r="K46" s="20">
        <f t="shared" si="6"/>
        <v>0</v>
      </c>
      <c r="L46" s="20">
        <f t="shared" si="7"/>
        <v>0</v>
      </c>
      <c r="M46" s="21">
        <f>ROUND(K46+I46+G46,2)</f>
        <v>0</v>
      </c>
      <c r="N46" s="5"/>
      <c r="O46" s="5"/>
    </row>
    <row r="47" spans="1:15" ht="12.75">
      <c r="A47" s="89" t="s">
        <v>121</v>
      </c>
      <c r="B47" s="19" t="s">
        <v>95</v>
      </c>
      <c r="C47" s="78" t="s">
        <v>14</v>
      </c>
      <c r="D47" s="18" t="s">
        <v>52</v>
      </c>
      <c r="E47" s="46">
        <v>197.04</v>
      </c>
      <c r="F47" s="20">
        <v>0</v>
      </c>
      <c r="G47" s="20">
        <f t="shared" si="4"/>
        <v>0</v>
      </c>
      <c r="H47" s="47">
        <v>0</v>
      </c>
      <c r="I47" s="20">
        <f t="shared" si="5"/>
        <v>0</v>
      </c>
      <c r="J47" s="20"/>
      <c r="K47" s="20">
        <f t="shared" si="6"/>
        <v>0</v>
      </c>
      <c r="L47" s="20">
        <f t="shared" si="7"/>
        <v>0</v>
      </c>
      <c r="M47" s="21">
        <f t="shared" si="8"/>
        <v>0</v>
      </c>
      <c r="N47" s="5"/>
      <c r="O47" s="5"/>
    </row>
    <row r="48" spans="1:15" ht="12.75">
      <c r="A48" s="89" t="s">
        <v>122</v>
      </c>
      <c r="B48" s="19" t="s">
        <v>96</v>
      </c>
      <c r="C48" s="78" t="s">
        <v>14</v>
      </c>
      <c r="D48" s="18" t="s">
        <v>52</v>
      </c>
      <c r="E48" s="46">
        <v>70</v>
      </c>
      <c r="F48" s="20">
        <v>0</v>
      </c>
      <c r="G48" s="20">
        <f t="shared" si="4"/>
        <v>0</v>
      </c>
      <c r="H48" s="47">
        <v>0</v>
      </c>
      <c r="I48" s="20">
        <f t="shared" si="5"/>
        <v>0</v>
      </c>
      <c r="J48" s="20"/>
      <c r="K48" s="20">
        <f t="shared" si="6"/>
        <v>0</v>
      </c>
      <c r="L48" s="20">
        <f t="shared" si="7"/>
        <v>0</v>
      </c>
      <c r="M48" s="21">
        <f t="shared" si="8"/>
        <v>0</v>
      </c>
      <c r="N48" s="5"/>
      <c r="O48" s="5"/>
    </row>
    <row r="49" spans="1:15" ht="12.75">
      <c r="A49" s="89" t="s">
        <v>141</v>
      </c>
      <c r="B49" s="19" t="s">
        <v>109</v>
      </c>
      <c r="C49" s="78" t="s">
        <v>14</v>
      </c>
      <c r="D49" s="18" t="s">
        <v>52</v>
      </c>
      <c r="E49" s="46">
        <v>436.48</v>
      </c>
      <c r="F49" s="20">
        <v>0</v>
      </c>
      <c r="G49" s="20">
        <f t="shared" si="4"/>
        <v>0</v>
      </c>
      <c r="H49" s="47">
        <v>0</v>
      </c>
      <c r="I49" s="20">
        <f t="shared" si="5"/>
        <v>0</v>
      </c>
      <c r="J49" s="20"/>
      <c r="K49" s="20">
        <f t="shared" si="6"/>
        <v>0</v>
      </c>
      <c r="L49" s="20">
        <f t="shared" si="7"/>
        <v>0</v>
      </c>
      <c r="M49" s="21">
        <f>ROUND(K49+I49+G49,2)</f>
        <v>0</v>
      </c>
      <c r="N49" s="5"/>
      <c r="O49" s="5"/>
    </row>
    <row r="50" spans="1:13" ht="12.75">
      <c r="A50" s="35"/>
      <c r="B50" s="100"/>
      <c r="C50" s="77"/>
      <c r="D50" s="77"/>
      <c r="E50" s="101"/>
      <c r="F50" s="71"/>
      <c r="G50" s="71"/>
      <c r="H50" s="71"/>
      <c r="I50" s="102"/>
      <c r="J50" s="102"/>
      <c r="K50" s="102"/>
      <c r="L50" s="102"/>
      <c r="M50" s="71"/>
    </row>
    <row r="51" spans="1:15" ht="12.75">
      <c r="A51" s="90" t="s">
        <v>21</v>
      </c>
      <c r="B51" s="113" t="s">
        <v>62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84">
        <f>M52</f>
        <v>0</v>
      </c>
      <c r="N51" s="5"/>
      <c r="O51" s="5"/>
    </row>
    <row r="52" spans="1:15" ht="12.75">
      <c r="A52" s="91" t="s">
        <v>22</v>
      </c>
      <c r="B52" s="105" t="s">
        <v>81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37">
        <f>M53</f>
        <v>0</v>
      </c>
      <c r="N52" s="5"/>
      <c r="O52" s="5"/>
    </row>
    <row r="53" spans="1:13" ht="13.5">
      <c r="A53" s="89" t="s">
        <v>63</v>
      </c>
      <c r="B53" s="31" t="s">
        <v>78</v>
      </c>
      <c r="C53" s="78" t="s">
        <v>14</v>
      </c>
      <c r="D53" s="18" t="s">
        <v>54</v>
      </c>
      <c r="E53" s="46">
        <v>47.34</v>
      </c>
      <c r="F53" s="20">
        <v>0</v>
      </c>
      <c r="G53" s="20">
        <f>ROUND(F53*E53,2)</f>
        <v>0</v>
      </c>
      <c r="H53" s="20">
        <v>0</v>
      </c>
      <c r="I53" s="20">
        <f>ROUND(H53*E53,2)</f>
        <v>0</v>
      </c>
      <c r="J53" s="20"/>
      <c r="K53" s="20">
        <f>ROUND(J53*E53,2)</f>
        <v>0</v>
      </c>
      <c r="L53" s="20">
        <f>ROUND(J53+H53+F53,2)</f>
        <v>0</v>
      </c>
      <c r="M53" s="21">
        <f>ROUND(L53*E53,2)</f>
        <v>0</v>
      </c>
    </row>
    <row r="54" spans="1:13" ht="12.75">
      <c r="A54" s="89"/>
      <c r="B54" s="19"/>
      <c r="C54" s="32"/>
      <c r="D54" s="18"/>
      <c r="E54" s="17"/>
      <c r="F54" s="20"/>
      <c r="G54" s="20"/>
      <c r="H54" s="20"/>
      <c r="I54" s="20"/>
      <c r="J54" s="20"/>
      <c r="K54" s="20"/>
      <c r="L54" s="47"/>
      <c r="M54" s="21"/>
    </row>
    <row r="55" spans="1:15" ht="12.75">
      <c r="A55" s="79" t="s">
        <v>24</v>
      </c>
      <c r="B55" s="113" t="s">
        <v>76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84">
        <f>M56</f>
        <v>0</v>
      </c>
      <c r="N55" s="5"/>
      <c r="O55" s="5"/>
    </row>
    <row r="56" spans="1:15" ht="12.75">
      <c r="A56" s="91" t="s">
        <v>25</v>
      </c>
      <c r="B56" s="105" t="s">
        <v>82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37">
        <f>ROUND(M57+M58+M59+M60+M61,2)</f>
        <v>0</v>
      </c>
      <c r="N56" s="5"/>
      <c r="O56" s="5"/>
    </row>
    <row r="57" spans="1:61" s="80" customFormat="1" ht="13.5">
      <c r="A57" s="92" t="s">
        <v>26</v>
      </c>
      <c r="B57" s="19" t="s">
        <v>77</v>
      </c>
      <c r="C57" s="78" t="s">
        <v>14</v>
      </c>
      <c r="D57" s="18" t="s">
        <v>54</v>
      </c>
      <c r="E57" s="46">
        <v>456.4</v>
      </c>
      <c r="F57" s="47">
        <v>0</v>
      </c>
      <c r="G57" s="47">
        <f>ROUND(F57*E57,2)</f>
        <v>0</v>
      </c>
      <c r="H57" s="47">
        <v>0</v>
      </c>
      <c r="I57" s="47">
        <f>ROUND(H57*E57,2)</f>
        <v>0</v>
      </c>
      <c r="J57" s="47"/>
      <c r="K57" s="47"/>
      <c r="L57" s="47">
        <f>ROUND(J57+H57+F57,2)</f>
        <v>0</v>
      </c>
      <c r="M57" s="81">
        <f>ROUND(L57*E57,2)</f>
        <v>0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</row>
    <row r="58" spans="1:61" s="80" customFormat="1" ht="22.5">
      <c r="A58" s="92" t="s">
        <v>123</v>
      </c>
      <c r="B58" s="19" t="s">
        <v>101</v>
      </c>
      <c r="C58" s="78" t="s">
        <v>14</v>
      </c>
      <c r="D58" s="18" t="s">
        <v>54</v>
      </c>
      <c r="E58" s="46">
        <v>38.11</v>
      </c>
      <c r="F58" s="47">
        <v>0</v>
      </c>
      <c r="G58" s="47">
        <f>ROUND(F58*E58,2)</f>
        <v>0</v>
      </c>
      <c r="H58" s="47">
        <v>0</v>
      </c>
      <c r="I58" s="47">
        <f>ROUND(H58*E58,2)</f>
        <v>0</v>
      </c>
      <c r="J58" s="47"/>
      <c r="K58" s="47">
        <f>ROUND(J58*E58,2)</f>
        <v>0</v>
      </c>
      <c r="L58" s="47">
        <f>ROUND(J58+H58+F58,2)</f>
        <v>0</v>
      </c>
      <c r="M58" s="81">
        <f>ROUND(L58*E58,2)</f>
        <v>0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</row>
    <row r="59" spans="1:61" s="80" customFormat="1" ht="22.5">
      <c r="A59" s="92" t="s">
        <v>124</v>
      </c>
      <c r="B59" s="19" t="s">
        <v>102</v>
      </c>
      <c r="C59" s="82" t="s">
        <v>14</v>
      </c>
      <c r="D59" s="18" t="s">
        <v>54</v>
      </c>
      <c r="E59" s="46">
        <v>416.17</v>
      </c>
      <c r="F59" s="47">
        <v>0</v>
      </c>
      <c r="G59" s="47">
        <f>ROUND(F59*E59,2)</f>
        <v>0</v>
      </c>
      <c r="H59" s="47">
        <v>0</v>
      </c>
      <c r="I59" s="47">
        <f>ROUND(H59*E59,2)</f>
        <v>0</v>
      </c>
      <c r="J59" s="47"/>
      <c r="K59" s="47">
        <f>ROUND(J59*E59,2)</f>
        <v>0</v>
      </c>
      <c r="L59" s="47">
        <f>ROUND(J59+H59+F59,2)</f>
        <v>0</v>
      </c>
      <c r="M59" s="81">
        <f>ROUND(L59*E59,2)</f>
        <v>0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</row>
    <row r="60" spans="1:61" s="80" customFormat="1" ht="22.5">
      <c r="A60" s="92" t="s">
        <v>125</v>
      </c>
      <c r="B60" s="19" t="s">
        <v>105</v>
      </c>
      <c r="C60" s="82" t="s">
        <v>14</v>
      </c>
      <c r="D60" s="18" t="s">
        <v>54</v>
      </c>
      <c r="E60" s="46">
        <v>1.58</v>
      </c>
      <c r="F60" s="47">
        <v>0</v>
      </c>
      <c r="G60" s="47">
        <f>ROUND(F60*E60,2)</f>
        <v>0</v>
      </c>
      <c r="H60" s="47">
        <v>0</v>
      </c>
      <c r="I60" s="47">
        <f>ROUND(H60*E60,2)</f>
        <v>0</v>
      </c>
      <c r="J60" s="47"/>
      <c r="K60" s="47">
        <f>ROUND(J60*E60,2)</f>
        <v>0</v>
      </c>
      <c r="L60" s="47">
        <f>ROUND(J60+H60+F60,2)</f>
        <v>0</v>
      </c>
      <c r="M60" s="81">
        <f>ROUND(L60*E60,2)</f>
        <v>0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</row>
    <row r="61" spans="1:61" s="80" customFormat="1" ht="22.5">
      <c r="A61" s="92" t="s">
        <v>126</v>
      </c>
      <c r="B61" s="19" t="s">
        <v>106</v>
      </c>
      <c r="C61" s="82" t="s">
        <v>14</v>
      </c>
      <c r="D61" s="18" t="s">
        <v>54</v>
      </c>
      <c r="E61" s="46">
        <v>0.54</v>
      </c>
      <c r="F61" s="47">
        <v>0</v>
      </c>
      <c r="G61" s="47">
        <f>ROUND(F61*E61,2)</f>
        <v>0</v>
      </c>
      <c r="H61" s="47">
        <v>0</v>
      </c>
      <c r="I61" s="47">
        <f>ROUND(H61*E61,2)</f>
        <v>0</v>
      </c>
      <c r="J61" s="47"/>
      <c r="K61" s="47">
        <f>ROUND(J61*E61,2)</f>
        <v>0</v>
      </c>
      <c r="L61" s="47">
        <f>ROUND(J61+H61+F61,2)</f>
        <v>0</v>
      </c>
      <c r="M61" s="81">
        <f>ROUND(K61+I61+G61,2)</f>
        <v>0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</row>
    <row r="62" spans="1:61" s="80" customFormat="1" ht="12.75">
      <c r="A62" s="92"/>
      <c r="B62" s="19"/>
      <c r="C62" s="82"/>
      <c r="D62" s="18"/>
      <c r="E62" s="46"/>
      <c r="F62" s="47"/>
      <c r="G62" s="47"/>
      <c r="H62" s="47"/>
      <c r="I62" s="47"/>
      <c r="J62" s="47"/>
      <c r="K62" s="47"/>
      <c r="L62" s="47"/>
      <c r="M62" s="81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</row>
    <row r="63" spans="1:13" ht="12.75">
      <c r="A63" s="90" t="s">
        <v>73</v>
      </c>
      <c r="B63" s="113" t="s">
        <v>71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43">
        <f>M65</f>
        <v>0</v>
      </c>
    </row>
    <row r="64" spans="1:13" ht="12.75">
      <c r="A64" s="91" t="s">
        <v>74</v>
      </c>
      <c r="B64" s="105" t="s">
        <v>72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44">
        <f>M65</f>
        <v>0</v>
      </c>
    </row>
    <row r="65" spans="1:13" ht="12.75">
      <c r="A65" s="89" t="s">
        <v>75</v>
      </c>
      <c r="B65" s="39" t="s">
        <v>68</v>
      </c>
      <c r="C65" s="51" t="s">
        <v>23</v>
      </c>
      <c r="D65" s="18" t="s">
        <v>0</v>
      </c>
      <c r="E65" s="17">
        <v>67.5</v>
      </c>
      <c r="F65" s="20">
        <v>0</v>
      </c>
      <c r="G65" s="20">
        <f>ROUND(E65*F65,2)</f>
        <v>0</v>
      </c>
      <c r="H65" s="20"/>
      <c r="I65" s="20"/>
      <c r="J65" s="20"/>
      <c r="K65" s="20"/>
      <c r="L65" s="20">
        <f>ROUND(F65+H65,2)</f>
        <v>0</v>
      </c>
      <c r="M65" s="21">
        <f>ROUND(I65+G65,2)</f>
        <v>0</v>
      </c>
    </row>
    <row r="66" spans="1:13" ht="12.75">
      <c r="A66" s="88"/>
      <c r="B66" s="50"/>
      <c r="C66" s="52"/>
      <c r="D66" s="45"/>
      <c r="E66" s="46"/>
      <c r="F66" s="46"/>
      <c r="G66" s="46"/>
      <c r="H66" s="48"/>
      <c r="I66" s="49"/>
      <c r="J66" s="49"/>
      <c r="K66" s="49"/>
      <c r="L66" s="47"/>
      <c r="M66" s="21"/>
    </row>
    <row r="67" spans="1:13" ht="12.75">
      <c r="A67" s="90" t="s">
        <v>89</v>
      </c>
      <c r="B67" s="113" t="s">
        <v>50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43">
        <f>M69</f>
        <v>0</v>
      </c>
    </row>
    <row r="68" spans="1:13" ht="12.75">
      <c r="A68" s="91" t="s">
        <v>90</v>
      </c>
      <c r="B68" s="105" t="s">
        <v>42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44">
        <f>M69</f>
        <v>0</v>
      </c>
    </row>
    <row r="69" spans="1:13" ht="13.5" thickBot="1">
      <c r="A69" s="93" t="s">
        <v>91</v>
      </c>
      <c r="B69" s="39" t="s">
        <v>50</v>
      </c>
      <c r="C69" s="51" t="s">
        <v>14</v>
      </c>
      <c r="D69" s="18" t="s">
        <v>52</v>
      </c>
      <c r="E69" s="46">
        <v>721.1</v>
      </c>
      <c r="F69" s="20">
        <v>0</v>
      </c>
      <c r="G69" s="20">
        <f>ROUND(E69*F69,2)</f>
        <v>0</v>
      </c>
      <c r="H69" s="20">
        <v>0</v>
      </c>
      <c r="I69" s="20">
        <f>ROUND(H69*E69,2)</f>
        <v>0</v>
      </c>
      <c r="J69" s="72"/>
      <c r="K69" s="72"/>
      <c r="L69" s="20">
        <f>ROUND(F69+H69,2)</f>
        <v>0</v>
      </c>
      <c r="M69" s="21">
        <f>ROUND(L69*E69,2)</f>
        <v>0</v>
      </c>
    </row>
    <row r="70" spans="2:13" ht="12.75">
      <c r="B70" s="29"/>
      <c r="C70" s="26"/>
      <c r="D70" s="26"/>
      <c r="E70" s="27"/>
      <c r="G70" s="10"/>
      <c r="H70" s="5"/>
      <c r="I70" s="5"/>
      <c r="J70" s="5"/>
      <c r="K70" s="5"/>
      <c r="L70" s="5"/>
      <c r="M70" s="38"/>
    </row>
    <row r="71" spans="2:13" ht="12.75">
      <c r="B71" s="29"/>
      <c r="C71" s="26"/>
      <c r="D71" s="26"/>
      <c r="E71" s="27"/>
      <c r="F71" s="58" t="s">
        <v>47</v>
      </c>
      <c r="G71" s="60">
        <f>G10+G11+G12+G13+G14+G15+G19+G20+G21+G24+G25+G28+G29+G30+G31+G35+G36+G37+G38+G42+G43+G44+G45+G46+G47+G48+G49+G53+G57+G58+G59+G60+G61+G65+G69</f>
        <v>0</v>
      </c>
      <c r="H71" s="59" t="s">
        <v>48</v>
      </c>
      <c r="I71" s="61">
        <f>I10+I11+I12+I13+I14+I15+I19+I20+I21+I24+I25+I28+I29+I30+I31+I35+I36+I37+I38+I42+I43+I44+I45+I46+I47+I48+I49+I53+I57+I58+I59+I60+I61+I65+I69</f>
        <v>0</v>
      </c>
      <c r="J71" s="59" t="s">
        <v>49</v>
      </c>
      <c r="K71" s="60">
        <f>K10+K11+K12+K13+K14+K15+K19+K20+K21+K24+K25+K28+K29+K30+K31+K35+K36+K37+K38+K42+K43+K44+K46+K47+K48+K49+K53+K57+K58+K59+K60+K61+K65+K69</f>
        <v>0</v>
      </c>
      <c r="L71" s="5"/>
      <c r="M71" s="60">
        <f>M8+M17+M33+M40+M51+M55+M63+M67</f>
        <v>0</v>
      </c>
    </row>
    <row r="72" spans="2:13" ht="12.75">
      <c r="B72" s="40"/>
      <c r="C72" s="9"/>
      <c r="D72" s="9"/>
      <c r="E72" s="14"/>
      <c r="F72" s="8"/>
      <c r="G72" s="67"/>
      <c r="H72" s="5"/>
      <c r="I72" s="68"/>
      <c r="J72" s="5"/>
      <c r="K72" s="16"/>
      <c r="L72"/>
      <c r="M72" s="70"/>
    </row>
    <row r="73" spans="3:13" ht="13.5" thickBot="1">
      <c r="C73" s="9"/>
      <c r="D73" s="9"/>
      <c r="E73" s="14"/>
      <c r="G73" s="15"/>
      <c r="H73" s="5"/>
      <c r="I73" s="5"/>
      <c r="J73" s="5"/>
      <c r="K73" s="16"/>
      <c r="L73"/>
      <c r="M73"/>
    </row>
    <row r="74" spans="3:13" ht="12.75">
      <c r="C74" s="9"/>
      <c r="D74" s="9"/>
      <c r="E74" s="9"/>
      <c r="F74" s="9"/>
      <c r="G74" s="7"/>
      <c r="K74" s="114" t="s">
        <v>27</v>
      </c>
      <c r="L74" s="114"/>
      <c r="M74" s="114"/>
    </row>
    <row r="75" spans="2:13" ht="12.75">
      <c r="B75" s="40"/>
      <c r="C75" s="8"/>
      <c r="D75" s="8"/>
      <c r="E75" s="8"/>
      <c r="F75" s="8"/>
      <c r="G75" s="7"/>
      <c r="K75" s="42" t="s">
        <v>28</v>
      </c>
      <c r="L75" s="22"/>
      <c r="M75" s="64">
        <v>0</v>
      </c>
    </row>
    <row r="76" spans="3:13" ht="12.75">
      <c r="C76" s="8"/>
      <c r="D76" s="8"/>
      <c r="E76" s="8"/>
      <c r="F76" s="8"/>
      <c r="G76" s="7"/>
      <c r="K76" s="42" t="s">
        <v>29</v>
      </c>
      <c r="L76" s="22"/>
      <c r="M76" s="64">
        <v>0</v>
      </c>
    </row>
    <row r="77" spans="1:13" ht="12.75">
      <c r="A77" s="63"/>
      <c r="C77" s="8"/>
      <c r="D77" s="8"/>
      <c r="E77" s="8"/>
      <c r="F77" s="8"/>
      <c r="G77" s="7"/>
      <c r="K77" s="42" t="s">
        <v>53</v>
      </c>
      <c r="L77" s="22"/>
      <c r="M77" s="64">
        <v>0</v>
      </c>
    </row>
    <row r="78" spans="1:13" ht="12.75">
      <c r="A78" s="63"/>
      <c r="C78" s="8"/>
      <c r="D78" s="8"/>
      <c r="E78" s="8"/>
      <c r="F78" s="8"/>
      <c r="G78" s="7"/>
      <c r="K78" s="30" t="s">
        <v>30</v>
      </c>
      <c r="L78" s="22"/>
      <c r="M78" s="64">
        <v>0</v>
      </c>
    </row>
    <row r="79" spans="1:13" ht="12.75">
      <c r="A79" s="63"/>
      <c r="C79" s="8"/>
      <c r="D79" s="8"/>
      <c r="E79" s="8"/>
      <c r="F79" s="8"/>
      <c r="G79" s="7"/>
      <c r="K79" s="107" t="s">
        <v>31</v>
      </c>
      <c r="L79" s="108"/>
      <c r="M79" s="64">
        <v>0</v>
      </c>
    </row>
    <row r="80" spans="2:16" ht="12.75">
      <c r="B80" s="41"/>
      <c r="D80" s="6"/>
      <c r="E80" s="13"/>
      <c r="F80" s="13"/>
      <c r="G80" s="7"/>
      <c r="K80" s="107" t="s">
        <v>32</v>
      </c>
      <c r="L80" s="108"/>
      <c r="M80" s="64">
        <f>M81+M82+M83</f>
        <v>0</v>
      </c>
      <c r="N80" s="12"/>
      <c r="O80" s="12"/>
      <c r="P80" s="12"/>
    </row>
    <row r="81" spans="2:16" ht="12.75">
      <c r="B81" s="73"/>
      <c r="C81" s="6"/>
      <c r="D81" s="6"/>
      <c r="E81" s="13"/>
      <c r="F81" s="13"/>
      <c r="G81" s="7"/>
      <c r="K81" s="30" t="s">
        <v>79</v>
      </c>
      <c r="L81" s="23"/>
      <c r="M81" s="103">
        <v>0</v>
      </c>
      <c r="N81" s="12"/>
      <c r="O81" s="12"/>
      <c r="P81" s="12"/>
    </row>
    <row r="82" spans="1:15" ht="12.75">
      <c r="A82" s="69"/>
      <c r="B82" s="41"/>
      <c r="C82" s="11"/>
      <c r="D82" s="11"/>
      <c r="E82" s="12"/>
      <c r="F82" s="12"/>
      <c r="G82" s="7"/>
      <c r="K82" s="107" t="s">
        <v>33</v>
      </c>
      <c r="L82" s="108"/>
      <c r="M82" s="65">
        <v>0</v>
      </c>
      <c r="N82" s="5"/>
      <c r="O82" s="5"/>
    </row>
    <row r="83" spans="1:13" ht="12.75">
      <c r="A83" s="69"/>
      <c r="B83" s="75"/>
      <c r="C83" s="76"/>
      <c r="D83" s="76"/>
      <c r="E83" s="12"/>
      <c r="F83" s="12"/>
      <c r="G83" s="8"/>
      <c r="K83" s="107" t="s">
        <v>34</v>
      </c>
      <c r="L83" s="108"/>
      <c r="M83" s="65">
        <v>0</v>
      </c>
    </row>
    <row r="84" spans="1:13" ht="13.5" thickBot="1">
      <c r="A84" s="69"/>
      <c r="B84" s="73"/>
      <c r="G84" s="9"/>
      <c r="K84" s="109" t="s">
        <v>35</v>
      </c>
      <c r="L84" s="110"/>
      <c r="M84" s="66">
        <f>(((1+M75+M78+M77)*(1+M76)*(1+M79))/(1-M80))-1</f>
        <v>0</v>
      </c>
    </row>
    <row r="85" spans="7:13" ht="12.75">
      <c r="G85" s="8"/>
      <c r="H85" s="8"/>
      <c r="I85" s="24"/>
      <c r="J85" s="24"/>
      <c r="K85" s="24"/>
      <c r="L85" s="24"/>
      <c r="M85" s="25"/>
    </row>
    <row r="86" spans="2:13" ht="18.75">
      <c r="B86" s="83"/>
      <c r="I86" s="112" t="s">
        <v>43</v>
      </c>
      <c r="J86" s="112"/>
      <c r="K86" s="62">
        <f>M84</f>
        <v>0</v>
      </c>
      <c r="M86" s="57"/>
    </row>
    <row r="87" spans="2:13" ht="18.75">
      <c r="B87" s="83"/>
      <c r="I87" s="111" t="s">
        <v>44</v>
      </c>
      <c r="J87" s="111"/>
      <c r="K87" s="111"/>
      <c r="M87" s="60">
        <f>M71</f>
        <v>0</v>
      </c>
    </row>
    <row r="88" spans="9:13" ht="12.75">
      <c r="I88" s="111" t="s">
        <v>45</v>
      </c>
      <c r="J88" s="111"/>
      <c r="K88" s="111"/>
      <c r="M88" s="60">
        <f>ROUND(M87*K86,2)</f>
        <v>0</v>
      </c>
    </row>
    <row r="89" spans="9:13" ht="12.75">
      <c r="I89" s="104" t="s">
        <v>46</v>
      </c>
      <c r="J89" s="104"/>
      <c r="K89" s="104"/>
      <c r="M89" s="60">
        <f>SUM(M87:M88)</f>
        <v>0</v>
      </c>
    </row>
    <row r="91" ht="15.75">
      <c r="B91" s="74"/>
    </row>
  </sheetData>
  <sheetProtection selectLockedCells="1" selectUnlockedCells="1"/>
  <mergeCells count="38">
    <mergeCell ref="A5:M5"/>
    <mergeCell ref="L6:M6"/>
    <mergeCell ref="J6:K6"/>
    <mergeCell ref="D6:D7"/>
    <mergeCell ref="B6:B7"/>
    <mergeCell ref="A1:M3"/>
    <mergeCell ref="A4:M4"/>
    <mergeCell ref="A6:A7"/>
    <mergeCell ref="E6:E7"/>
    <mergeCell ref="C6:C7"/>
    <mergeCell ref="H6:I6"/>
    <mergeCell ref="F6:G6"/>
    <mergeCell ref="B23:L23"/>
    <mergeCell ref="B27:L27"/>
    <mergeCell ref="B52:L52"/>
    <mergeCell ref="B9:L9"/>
    <mergeCell ref="B51:L51"/>
    <mergeCell ref="B56:L56"/>
    <mergeCell ref="B8:L8"/>
    <mergeCell ref="B41:L41"/>
    <mergeCell ref="B17:L17"/>
    <mergeCell ref="B18:L18"/>
    <mergeCell ref="B34:L34"/>
    <mergeCell ref="B63:L63"/>
    <mergeCell ref="K74:M74"/>
    <mergeCell ref="K82:L82"/>
    <mergeCell ref="B67:L67"/>
    <mergeCell ref="B55:L55"/>
    <mergeCell ref="B64:L64"/>
    <mergeCell ref="I89:K89"/>
    <mergeCell ref="B68:L68"/>
    <mergeCell ref="K80:L80"/>
    <mergeCell ref="K84:L84"/>
    <mergeCell ref="I88:K88"/>
    <mergeCell ref="K83:L83"/>
    <mergeCell ref="K79:L79"/>
    <mergeCell ref="I87:K87"/>
    <mergeCell ref="I86:J86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64" r:id="rId1"/>
  <ignoredErrors>
    <ignoredError sqref="M67 M45 M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Palmyra Farinazzo Reis Repette</dc:creator>
  <cp:keywords/>
  <dc:description/>
  <cp:lastModifiedBy>Carlos Ruas de Araújo</cp:lastModifiedBy>
  <cp:lastPrinted>2017-08-23T18:01:00Z</cp:lastPrinted>
  <dcterms:created xsi:type="dcterms:W3CDTF">2014-05-05T16:42:42Z</dcterms:created>
  <dcterms:modified xsi:type="dcterms:W3CDTF">2017-08-25T17:12:46Z</dcterms:modified>
  <cp:category/>
  <cp:version/>
  <cp:contentType/>
  <cp:contentStatus/>
</cp:coreProperties>
</file>