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0" activeTab="0"/>
  </bookViews>
  <sheets>
    <sheet name="ORÇAMENTO" sheetId="1" r:id="rId1"/>
  </sheets>
  <definedNames>
    <definedName name="_xlnm.Print_Area" localSheetId="0">'ORÇAMENTO'!$A$1:$M$92</definedName>
    <definedName name="Excel_BuiltIn_Print_Titles" localSheetId="0">'ORÇAMENTO'!$7:$8</definedName>
    <definedName name="_xlnm.Print_Titles" localSheetId="0">'ORÇAMENTO'!$1:$8</definedName>
  </definedNames>
  <calcPr fullCalcOnLoad="1"/>
</workbook>
</file>

<file path=xl/sharedStrings.xml><?xml version="1.0" encoding="utf-8"?>
<sst xmlns="http://schemas.openxmlformats.org/spreadsheetml/2006/main" count="284" uniqueCount="182">
  <si>
    <t>1.2.1</t>
  </si>
  <si>
    <t>ITEM</t>
  </si>
  <si>
    <t>DISCRIMINAÇÃO DOS SERVIÇOS</t>
  </si>
  <si>
    <t>CLASS</t>
  </si>
  <si>
    <t>UNID.</t>
  </si>
  <si>
    <t>QUANT</t>
  </si>
  <si>
    <t>1.0</t>
  </si>
  <si>
    <t>1.1</t>
  </si>
  <si>
    <t>SER.CG</t>
  </si>
  <si>
    <t>1.2</t>
  </si>
  <si>
    <t>1.3</t>
  </si>
  <si>
    <t>2.0</t>
  </si>
  <si>
    <t>2.1</t>
  </si>
  <si>
    <t>3.0</t>
  </si>
  <si>
    <t>4.0</t>
  </si>
  <si>
    <t>4.1</t>
  </si>
  <si>
    <t>5.0</t>
  </si>
  <si>
    <t>5.1</t>
  </si>
  <si>
    <t>EMPRE</t>
  </si>
  <si>
    <t>COMPOSIÇÃO BDI - SERVIÇOS</t>
  </si>
  <si>
    <t>DESPESAS FINANCEIRAS</t>
  </si>
  <si>
    <t>ADMINISTRAÇÃO CENTRAL</t>
  </si>
  <si>
    <t>LUCRO</t>
  </si>
  <si>
    <t>TRIBUTOS</t>
  </si>
  <si>
    <t>COFINS</t>
  </si>
  <si>
    <t>PIS</t>
  </si>
  <si>
    <t>SERVIÇOS PRELIMINARES</t>
  </si>
  <si>
    <t>1.1.1</t>
  </si>
  <si>
    <t>H</t>
  </si>
  <si>
    <t>KG</t>
  </si>
  <si>
    <t>M2</t>
  </si>
  <si>
    <t>PLACA DE OBRA, CHAPA EM AÇO GALVANIZADO 1,00x2,00m</t>
  </si>
  <si>
    <t>1.3.1</t>
  </si>
  <si>
    <t>2.1.1</t>
  </si>
  <si>
    <t>3.1</t>
  </si>
  <si>
    <t>3.1.1</t>
  </si>
  <si>
    <t>3.2</t>
  </si>
  <si>
    <t>3.2.1</t>
  </si>
  <si>
    <t>4.1.1</t>
  </si>
  <si>
    <t>M3</t>
  </si>
  <si>
    <t>EQUIP</t>
  </si>
  <si>
    <t>EMBOÇO OU MASSA ÚNICA EM ARGAMASSA TRAÇO 1:2:8, PREPARO MANUAL, APLICADA MANUALMENTE EM PANOS CEGOS DE FACHADA (SEM PRESENÇA DE VÃOS), ESPESSURA DE 25 MM.</t>
  </si>
  <si>
    <t>CHAPISCO APLICADO EM ALVENARIA (SEM PRESENÇA DE VÃOS) E ESTRUTURAS DE CONCRETO DE FACHADA, COM COLHER DE PEDREIRO. ARGAMASSA TRAÇO 1:3 COM PREPARO EM BETONEIRA 400L</t>
  </si>
  <si>
    <t>M</t>
  </si>
  <si>
    <t>UNID</t>
  </si>
  <si>
    <t>SEGURO + GARANTIA</t>
  </si>
  <si>
    <t>ADMINISTRAÇÃO DA OBRA</t>
  </si>
  <si>
    <t>SISTEMA DE COLETORES DE ESGOTO</t>
  </si>
  <si>
    <t>1.1.2</t>
  </si>
  <si>
    <t>LOCAÇÃO DE REDE DE ESGOTO, COM SERVIÇOS TOPOGRÁFICOS</t>
  </si>
  <si>
    <t>1.3.2</t>
  </si>
  <si>
    <t>4.1.2</t>
  </si>
  <si>
    <t>PAVIMENTAÇÕES E AJARDINAMENTO</t>
  </si>
  <si>
    <t>5.1.1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</si>
  <si>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</si>
  <si>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</si>
  <si>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</si>
  <si>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</si>
  <si>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</si>
  <si>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</si>
  <si>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</si>
  <si>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</si>
  <si>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</si>
  <si>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</si>
  <si>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</si>
  <si>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2.3.4</t>
  </si>
  <si>
    <t>2.3.5</t>
  </si>
  <si>
    <t>2.3.6</t>
  </si>
  <si>
    <t>CONCRETO FCK=20 MPa, TRAÇO 1:2,7:3 (CIMENTO/ AREIA MÉDIA/ BRITA 1) - PREPARO MECÂNICO COM BETONEIRA 600 L</t>
  </si>
  <si>
    <t>LASTRO DE BRITA N.2, APILOADO MANUALMENTE</t>
  </si>
  <si>
    <t>CONCRETO FCK=20 MPa, TRAÇO 1:2,7:3 (CIMENTO/ AREIA MÉDIA/ BRITA 1) - PREPARO MECÂNICO COM BETONEIRA 600 L (BASE E TAMPA)</t>
  </si>
  <si>
    <t>FORMA TÁBUA PARA CONCRETO EM FUNDAÇÃO, COM REAPROVEITAMENTO DE 2X (BASE E TAMPA)</t>
  </si>
  <si>
    <t>FORMA TÁBUA PARA CONCRETO EM FUNDAÇÃO, COM REAPROVEITAMENTO DE 2X (BASE DAS CAIXAS DE INSPEÇÃO)</t>
  </si>
  <si>
    <t>LANÇAMENTO / APLICAÇÃO MANUAL DE CONCRETO EM FUNDAÇÕES (BASE DAS CAIXAS DE INSPEÇÃO)</t>
  </si>
  <si>
    <t>2.3.7</t>
  </si>
  <si>
    <t>2.3.8</t>
  </si>
  <si>
    <t>GRAUTEAMENTO VERTICAL EM ALVENARIA ESTRUTURAL</t>
  </si>
  <si>
    <r>
      <t>ALVENARIA DE BLOCOS DE CONCRETO ESTRUTURAL 14X19X39 CM, (ESPESSURA 14 CM),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FBK = 4,5 MPA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 PARA PAREDES COM ÁREA LÍQUIDA MENOR OU IGUAL A 6M², SEM VÃOS, UTILIZANDO COLHER DE PEDREIRO</t>
    </r>
  </si>
  <si>
    <t>ARMAÇÃO DE FUNDAÇÕES E ESTRUTURAS DE CONCRETO ARMADO, EXCETO VIGAS, PILARES E LAJES (EDIFICAÇÃO TÉRREA OU SOBRADO), UTILIZANDO AÇO CA-50 DE 6,3MM, MONTAGEM (BASE E TAMPA)</t>
  </si>
  <si>
    <t>ARMAÇÃO DE FUNDAÇÕES E ESTRUTURAS DE CONCRETO ARMADO, EXCETO VIGAS, PILARES E LAJES (EDIFICAÇÃO TÉRREA OU SOBRADO), UTILIZANDO AÇO CA-50 DE 8MM, MONTAGEM (BASE E TAMPA)</t>
  </si>
  <si>
    <t>LANÇAMENTO / APLICAÇÃO MANUAL DE CONCRETO EM FUNDAÇÕES (BASE E TAMPA)</t>
  </si>
  <si>
    <t>2.3.9</t>
  </si>
  <si>
    <t>REPAVIMENTAÇÃO EM LAJOTA SEXTAVADA SOBRE BASE DE AREIA, INCLUINDO PREPARO DA CAIXA, REAPROVEITAMENTO DE 90%</t>
  </si>
  <si>
    <t>REPLANTIO DAS PLACAS DE GRAMA SÃO CARLOS EXISTENTES (EXCLUSIVE FORNECIMENTO DE GRAMA)</t>
  </si>
  <si>
    <t>ATERRO DO ANTIGO SISTEMA DE TRATAMENTO DE ESGOTO</t>
  </si>
  <si>
    <t>LIMPEZA DE FOSSA SÉPTICA</t>
  </si>
  <si>
    <t>EMPRE.</t>
  </si>
  <si>
    <t>2.1.2</t>
  </si>
  <si>
    <t>2.1.3</t>
  </si>
  <si>
    <t>2.1.4</t>
  </si>
  <si>
    <t>2.1.5</t>
  </si>
  <si>
    <t>2.2.7</t>
  </si>
  <si>
    <t>2.3.10</t>
  </si>
  <si>
    <t>CONTRAPISO EM ARGAMASSA TRAÇO 1:3 (CIMENTO E AREIA MÉDIA), PREPARO MANUAL</t>
  </si>
  <si>
    <t>2.3.11</t>
  </si>
  <si>
    <t>GRADE DE RETENÇÃO DE RESÍDUOS - FORNECIMENTO E INSTALAÇÃO</t>
  </si>
  <si>
    <t>1.1.3</t>
  </si>
  <si>
    <t>2.2.8</t>
  </si>
  <si>
    <t>CAIXA DE GORDURA SIMPLES EM CONCRETO PRE-MOLDADO DN 40MM COM TAMPA - FORNECIMENTO E INSTALACAO</t>
  </si>
  <si>
    <t>CONTAINER 2,30 X 6,00 M, ALT. 2,50M, COM 1 SANITÁRIO, PARA ESCRITÓRIO, COMPLETO, SEM DIVISÓRIAS INTERNAS (LOCAÇÃO)</t>
  </si>
  <si>
    <t>CAIXA DE GORDURA DUPLA EM CONCRETO PRE-MOLDADO DN 60MM COM TAMPA - FORNECIMENTO E INSTALACAO</t>
  </si>
  <si>
    <t>POCO DE VISITA PARA REDE DE ESG. SANIT., EM ANEIS DE CONCRETO, DIÂMETRO = 60CM E 110CM, PROF = 140CM, INCLUINDO DEGRAU, EXCLUINDO TAMPAO FERRO FUNDIDO.</t>
  </si>
  <si>
    <t>POCO DE VISITA PARA REDE DE ESG. SANIT., EM ANEIS DE CONCRETO, DIÂMETRO = 60CM E 110CM, PROF = 160CM, INCLUINDO DEGRAU, EXCLUINDO TAMPAO FERRO FUNDIDO.</t>
  </si>
  <si>
    <t>POCO DE VISITA PARA REDE DE ESG. SANIT., EM ANEIS DE CONCRETO, DIÂMETRO = 60CM E 110CM, PROF = 120CM, INCLUINDO DEGRAU, EXCLUINDO TAMPAO FERRO FUNDIDO.</t>
  </si>
  <si>
    <t>JUNTA ARGAMASSADA ENTRE TUBO DN 100 MM E O POÇO DE VISITA/ CAIXA DE CONCRETO OU ALVENARIA EM REDES DE ESGOTO.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</si>
  <si>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 COM BAIXO NÍVEL DE INTERFERÊNCIA.</t>
  </si>
  <si>
    <t xml:space="preserve">ESCAVAÇÃO MECANIZADA DE VALA COM PROFUNDIDADE MAIOR QUE 1,5 M ATÉ 3,0 M (MÉDIA ENTRE MONTANTE E JUSANTE/UMA COMPOSIÇÃO POR TRECHO) COM RETROESCAVADEIRA (CAPACIDADE DA CAÇAMBA DA RETRO: 0,26 M3 / POTÊNCIA: 88 HP), LARGURA DE 0,8 M A 1,5 M, EM SOLO DE 1A CATEGORIA, LOCAIS COM BAIXO NÍVEL DE INTERFERÊNCIA. 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</si>
  <si>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</si>
  <si>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LASTRO DE BRITA N.2, APILOADO MANUALMENTE (H=0,15M)</t>
  </si>
  <si>
    <t>CAIXA DE INSPEÇÃO / POCO DE VISITA PARA REDE DE ESG. SANIT., EM ANEIS DE CONCRETO, DIÂMETRO = 60CM, PROF = 100CM, INCLUINDO DEGRAU, EXCLUINDO TAMPAO FERRO FUNDIDO.</t>
  </si>
  <si>
    <t>OBRA :</t>
  </si>
  <si>
    <t>LOCAL :</t>
  </si>
  <si>
    <t>TRIBUNAL REGIONAL ELEITORAL DE SANTA CATARINA</t>
  </si>
  <si>
    <t>RUA FRANCISCO PEDRO MACHADO, S/N, BARREIROS, SÃO JOSÉ/SC</t>
  </si>
  <si>
    <t>ORGANIZAÇÃO DO CANTEIRO</t>
  </si>
  <si>
    <t>LOCAÇÃO DA OBRA</t>
  </si>
  <si>
    <t>LIMPEZA E PREPARO DO TERRENO</t>
  </si>
  <si>
    <t>INSTALAÇÃO PROVISÓRIA DE ENERGIA, ÁGUA E ESGOTO</t>
  </si>
  <si>
    <t>ASSENTAMENTO DA TUBULAÇÃO DE PVC</t>
  </si>
  <si>
    <t>EXECUÇÃO DAS CAIXAS DE INSPEÇÃO, CAIXAS DE GORDURA E POÇOS DE VISITA</t>
  </si>
  <si>
    <t>ATERRO DAS FOSSAS SÉPTICAS E DOS SUMIDOUROS EXISTENTES</t>
  </si>
  <si>
    <t>AJARDINAMENTO</t>
  </si>
  <si>
    <t>RECONSTITUIÇÃO DA PAVIMENTAÇÃO EM BLOCO DE CONCRETO SEXTAVADO</t>
  </si>
  <si>
    <t>REVESTIMENTO EM ARGAMASSA (APENAS DA CAIXA DE RETENÇÃO DE RESÍDUOS SÓLIDOS)</t>
  </si>
  <si>
    <t>ENCARREGADO GERAL COM ENCARGOS COMPLEMENTARES</t>
  </si>
  <si>
    <t>MÊS</t>
  </si>
  <si>
    <t>DEMOLIÇÃO DE PAVIMENTAÇÃO ASFÁLTICA COM UTILIZAÇÃO DE MARTELO PERFURADOR, ESPESSURA ATÉ 15 CM, INCLUINDO CARGA E TRANSPORTE</t>
  </si>
  <si>
    <t>CARGA MANUAL DE ENTULHO EM CAMINHAO BASCULANTE 6 M3</t>
  </si>
  <si>
    <t>EXECUÇÃO DAS CAIXAS DE RETENÇÃO DE RESÍDUOS SÓLIDOS</t>
  </si>
  <si>
    <t>REPAVIMENTAÇÃO ASFÁLTICA EM PMF ESP.: 5 CM, INCLUSIVE: EXECUÇÃO DE REFORÇO DE SUBLEITO, SUB-BASE, BASE ESTABILIZADA, IMPRIMAÇÃO E PINTURA DE LIGAÇÃO (UNIDADE DE DRENAGEM)</t>
  </si>
  <si>
    <t>REMOÇÃO MANUAL DAS PAVIMENTAÇÕES EM BLOCO DE CONCRETO SEXTAVADO</t>
  </si>
  <si>
    <t xml:space="preserve">REMOÇÃO DE GRAMA SÃO CARLOS </t>
  </si>
  <si>
    <t xml:space="preserve">TUBO DE PVC PARA REDE COLETORA DE ESGOTO DE PAREDE MACIÇA, DN 100 MM, JUNTA ELÁSTICA, INSTALADO EM LOCAL COM NÍVEL BAIXO DE INTERFERÊNCIAS - FORNECIMENTO E ASSENTAMENTO. </t>
  </si>
  <si>
    <t xml:space="preserve">TUBO DE PVC PARA ESGOTO, DN 75 MM, JUNTA ELÁSTICA, INSTALADO EM LOCAL COM NÍVEL BAIXO DE INTERFERÊNCIAS - FORNECIMENTO E ASSENTAMENTO. </t>
  </si>
  <si>
    <t>JUNTA ARGAMASSADA ENTRE TUBO DN 75 MM E O POÇO DE VISITA/ CAIXA DE CONCRETO OU ALVENARIA EM REDES DE ESGOTO.</t>
  </si>
  <si>
    <t>REATERRO MECANIZADO DE VALA COM RETROESCAVADEIRA (CAPACIDADE DA CAÇAMBA DA RETRO: 0,26 M³ / POTÊNCIA: 88 HP), LARGURA ATÉ 0,8 M, PROFUNDIDADE ATÉ 1,5 M, COM SOLO (SEM SUBSTITUIÇÃO) DE 1ª CATEGORIA EM LOCAIS COM BAIXO NÍVEL DE INTERFERÊNCIA.</t>
  </si>
  <si>
    <t>REATERRO MECANIZADO DE VALA COM RETROESCAVADEIRA (CAPACIDADE DA CAÇAMBA DA RETRO: 0,26 M³ / POTÊNCIA: 88 HP), LARGURA DE 0,8 A 1,5 M, PROFUNDIDADE DE 1,5 A 3,0 M, COM SOLO (SEM SUBSTITUIÇÃO) DE 1ª CATEGORIA EM LOCAIS COM BAIXO NÍVEL DE INTERFERÊNCIA.</t>
  </si>
  <si>
    <t>ATERRO MECANIZADO DE VALA COM RETROESCAVADEIRA (CAPACIDADE DA CAÇAMBA DA RETRO: 0,26 M³ / POTÊNCIA: 88 HP), LARGURA DE 0,8 A 1,5 M, PROFUNDIDADE DE 1,5 A 3,0 M, COM SOLO ARGILO-ARENOSO. AF_05/2016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</si>
  <si>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</si>
  <si>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</si>
  <si>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</si>
  <si>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</si>
  <si>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</si>
  <si>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</si>
  <si>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</si>
  <si>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</si>
  <si>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ARMAÇÃO DE ESTRUTURAS DE CONCRETO ARMADO, EXCETO VIGAS, PILARES, LAJES E FUNDAÇÕES (DE EDIFÍCIOS DE MÚLTIPLOS PAVIMENTOS, EDIFICAÇÃO TÉRREA OU SOBRADO), UTILIZANDO AÇO CA-50 DE 10.0 MM - MONTAGEM (BASE DAS CAIXAS DE INSPEÇÃO)</t>
  </si>
  <si>
    <t>LASTRO DE VALA COM PREPARO DE FUNDO, LARGURA MENOR QUE 1,5 M, COM CAMADA DE AREIA, LANÇAMENTO MECANIZADO, EM LOCAL COM NÍVEL BAIXO DE INTERFERÊNCIA.</t>
  </si>
  <si>
    <t>2.4</t>
  </si>
  <si>
    <t>2.4.1</t>
  </si>
  <si>
    <t>3.1.2</t>
  </si>
  <si>
    <t>3.1.3</t>
  </si>
  <si>
    <t>3.1.4</t>
  </si>
  <si>
    <t>5.1.2</t>
  </si>
  <si>
    <t>1.3.3</t>
  </si>
  <si>
    <t>1.3.4</t>
  </si>
  <si>
    <t>2.1.6</t>
  </si>
  <si>
    <t>2.1.7</t>
  </si>
  <si>
    <r>
      <t>CAIXA DE INSPEÇÃO / POCO DE VISITA PARA REDE DE ESG. SANIT., EM ANEIS DE CONCRETO, DIÂMETRO = 60CM, PROF =</t>
    </r>
    <r>
      <rPr>
        <sz val="8"/>
        <color indexed="10"/>
        <rFont val="Arial"/>
        <family val="2"/>
      </rPr>
      <t xml:space="preserve"> 70CM</t>
    </r>
    <r>
      <rPr>
        <sz val="8"/>
        <rFont val="Arial"/>
        <family val="2"/>
      </rPr>
      <t>, INCLUINDO DEGRAU, EXCLUINDO TAMPAO FERRO FUNDIDO.</t>
    </r>
  </si>
  <si>
    <r>
      <t xml:space="preserve">POCO DE VISITA PARA REDE DE ESG. SANIT., EM ANEIS DE CONCRETO, DIÂMETRO = </t>
    </r>
    <r>
      <rPr>
        <sz val="8"/>
        <color indexed="10"/>
        <rFont val="Arial"/>
        <family val="2"/>
      </rPr>
      <t>60 CM E</t>
    </r>
    <r>
      <rPr>
        <sz val="8"/>
        <rFont val="Arial"/>
        <family val="2"/>
      </rPr>
      <t xml:space="preserve"> 110CM, PROF = </t>
    </r>
    <r>
      <rPr>
        <sz val="8"/>
        <color indexed="10"/>
        <rFont val="Arial"/>
        <family val="2"/>
      </rPr>
      <t>180CM</t>
    </r>
    <r>
      <rPr>
        <sz val="8"/>
        <rFont val="Arial"/>
        <family val="2"/>
      </rPr>
      <t>, INCLUINDO DEGRAU, EXCLUINDO TAMPAO FERRO FUNDIDO.</t>
    </r>
  </si>
  <si>
    <r>
      <t xml:space="preserve">TAMPAO </t>
    </r>
    <r>
      <rPr>
        <sz val="8"/>
        <color indexed="10"/>
        <rFont val="Arial"/>
        <family val="2"/>
      </rPr>
      <t>FOFO SIMPLES COM BASE</t>
    </r>
    <r>
      <rPr>
        <sz val="8"/>
        <rFont val="Arial"/>
        <family val="2"/>
      </rPr>
      <t>, CLASSE B125 CARGA MAX 12,5 T, REDONDO TAMPA 600 MM, REDE PLUVIAL/ESGOTO, P = CHAMINE CX AREIA / POCO VISITA ASSENTADO COM ARG CIM/AREIA 1:4, FORNECIMENTO E ASSENTAMENTO</t>
    </r>
  </si>
  <si>
    <t>2.4.2</t>
  </si>
  <si>
    <t>CURVA LONGA 90 GRAUS, PVC, SERIE NORMAL, ESGOTO PREDIAL, DN 100 MM, JUNTA ELÁSTICA, FORNECIDO E INSTALADO EM RAMAL DE DESCARGA OU RAMAL DE ESGOTO SANITÁRIO.</t>
  </si>
  <si>
    <t>INSTALAÇÃO DE ESGOTO - ÁREA EXTERNA - DEPÓSITO DE URNAS - SÃO JOSÉ/SC</t>
  </si>
  <si>
    <t>MÃO DE OBRA</t>
  </si>
  <si>
    <t>EQUIPAMENTO</t>
  </si>
  <si>
    <t>CUSTO UNIT.</t>
  </si>
  <si>
    <t>CUSTO TOTAL</t>
  </si>
  <si>
    <t xml:space="preserve">MATERIAL </t>
  </si>
  <si>
    <t>ENGENHEIRO CIVIL DE OBRA JUNIIOR</t>
  </si>
  <si>
    <t>RISCOS E IMPREVISTOS</t>
  </si>
  <si>
    <t>BDI</t>
  </si>
  <si>
    <t>TOTAL EQUIP.</t>
  </si>
  <si>
    <t>TOTAL MAT.</t>
  </si>
  <si>
    <t>TOTAL MO</t>
  </si>
  <si>
    <t>UNITÁRIO (R$)</t>
  </si>
  <si>
    <t>TOTAL (R$)</t>
  </si>
  <si>
    <t>CUSTO GERAL</t>
  </si>
  <si>
    <t>PREÇO TOTAL</t>
  </si>
  <si>
    <t>ISSQN SÃO JOSÉ</t>
  </si>
  <si>
    <t>Modelo de Planilha</t>
  </si>
  <si>
    <t xml:space="preserve">BDI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</si>
</sst>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#,##0.0000"/>
    <numFmt numFmtId="166" formatCode="#,##0.00_);[Red]\(#,##0.00\)"/>
    <numFmt numFmtId="167" formatCode="mm/yy"/>
    <numFmt numFmtId="168" formatCode="#,##0.00_);[Red]\-#,##0.00"/>
    <numFmt numFmtId="169" formatCode="0.000%"/>
    <numFmt numFmtId="170" formatCode="d&quot; de &quot;mmm&quot; de &quot;yy"/>
    <numFmt numFmtId="171" formatCode="mmm/yyyy"/>
    <numFmt numFmtId="172" formatCode="0.000000000"/>
    <numFmt numFmtId="173" formatCode="0.0000"/>
    <numFmt numFmtId="174" formatCode="0.0"/>
    <numFmt numFmtId="175" formatCode="0.000000"/>
    <numFmt numFmtId="176" formatCode="0.00000"/>
    <numFmt numFmtId="177" formatCode="0.000"/>
    <numFmt numFmtId="178" formatCode="_-* #,##0.0000_-;\-* #,##0.0000_-;_-* &quot;-&quot;??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 &quot;* #,##0.00_);_(&quot;R$ &quot;* \(#,##0.00\);_(&quot;R$ &quot;* &quot;-&quot;??_);_(@_)"/>
    <numFmt numFmtId="184" formatCode="&quot;R$&quot;\ #,##0.00"/>
    <numFmt numFmtId="185" formatCode="&quot;Ativado&quot;;&quot;Ativado&quot;;&quot;Desativado&quot;"/>
    <numFmt numFmtId="186" formatCode="#,##0.0000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sz val="18"/>
      <color theme="3"/>
      <name val="Calibri Light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hair"/>
      <top/>
      <bottom style="hair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3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43" fontId="0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10" fontId="2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43" fontId="18" fillId="0" borderId="0" xfId="0" applyNumberFormat="1" applyFont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/>
    </xf>
    <xf numFmtId="0" fontId="0" fillId="24" borderId="0" xfId="0" applyFill="1" applyAlignment="1">
      <alignment/>
    </xf>
    <xf numFmtId="43" fontId="18" fillId="2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 horizontal="center"/>
    </xf>
    <xf numFmtId="43" fontId="18" fillId="0" borderId="0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43" fontId="0" fillId="25" borderId="0" xfId="0" applyNumberFormat="1" applyFont="1" applyFill="1" applyAlignment="1">
      <alignment vertical="center"/>
    </xf>
    <xf numFmtId="0" fontId="0" fillId="24" borderId="0" xfId="0" applyFill="1" applyAlignment="1">
      <alignment vertical="center"/>
    </xf>
    <xf numFmtId="0" fontId="18" fillId="0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164" fontId="18" fillId="0" borderId="10" xfId="47" applyFont="1" applyFill="1" applyBorder="1" applyAlignment="1" applyProtection="1">
      <alignment horizontal="center"/>
      <protection/>
    </xf>
    <xf numFmtId="164" fontId="18" fillId="0" borderId="11" xfId="47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2" fontId="18" fillId="24" borderId="10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wrapText="1"/>
    </xf>
    <xf numFmtId="0" fontId="18" fillId="24" borderId="0" xfId="0" applyFont="1" applyFill="1" applyAlignment="1">
      <alignment vertical="center"/>
    </xf>
    <xf numFmtId="0" fontId="21" fillId="26" borderId="0" xfId="0" applyFont="1" applyFill="1" applyAlignment="1">
      <alignment/>
    </xf>
    <xf numFmtId="0" fontId="21" fillId="26" borderId="0" xfId="0" applyFont="1" applyFill="1" applyBorder="1" applyAlignment="1">
      <alignment/>
    </xf>
    <xf numFmtId="0" fontId="21" fillId="26" borderId="13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center" wrapText="1"/>
    </xf>
    <xf numFmtId="2" fontId="18" fillId="0" borderId="14" xfId="0" applyNumberFormat="1" applyFont="1" applyFill="1" applyBorder="1" applyAlignment="1">
      <alignment horizontal="center"/>
    </xf>
    <xf numFmtId="0" fontId="22" fillId="26" borderId="0" xfId="0" applyFont="1" applyFill="1" applyBorder="1" applyAlignment="1">
      <alignment horizontal="right"/>
    </xf>
    <xf numFmtId="4" fontId="18" fillId="0" borderId="10" xfId="47" applyNumberFormat="1" applyFont="1" applyFill="1" applyBorder="1" applyAlignment="1" applyProtection="1">
      <alignment horizontal="center"/>
      <protection/>
    </xf>
    <xf numFmtId="0" fontId="18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2" fontId="20" fillId="4" borderId="10" xfId="0" applyNumberFormat="1" applyFont="1" applyFill="1" applyBorder="1" applyAlignment="1">
      <alignment horizontal="left"/>
    </xf>
    <xf numFmtId="2" fontId="20" fillId="4" borderId="11" xfId="0" applyNumberFormat="1" applyFont="1" applyFill="1" applyBorder="1" applyAlignment="1">
      <alignment horizontal="left"/>
    </xf>
    <xf numFmtId="2" fontId="20" fillId="4" borderId="10" xfId="0" applyNumberFormat="1" applyFont="1" applyFill="1" applyBorder="1" applyAlignment="1">
      <alignment horizontal="center"/>
    </xf>
    <xf numFmtId="0" fontId="22" fillId="26" borderId="0" xfId="0" applyFont="1" applyFill="1" applyBorder="1" applyAlignment="1">
      <alignment wrapText="1"/>
    </xf>
    <xf numFmtId="0" fontId="22" fillId="26" borderId="0" xfId="0" applyFont="1" applyFill="1" applyBorder="1" applyAlignment="1">
      <alignment/>
    </xf>
    <xf numFmtId="0" fontId="22" fillId="26" borderId="13" xfId="0" applyFont="1" applyFill="1" applyBorder="1" applyAlignment="1">
      <alignment/>
    </xf>
    <xf numFmtId="10" fontId="22" fillId="26" borderId="0" xfId="0" applyNumberFormat="1" applyFont="1" applyFill="1" applyBorder="1" applyAlignment="1">
      <alignment horizontal="left"/>
    </xf>
    <xf numFmtId="2" fontId="18" fillId="24" borderId="10" xfId="0" applyNumberFormat="1" applyFont="1" applyFill="1" applyBorder="1" applyAlignment="1">
      <alignment horizontal="center" vertical="center"/>
    </xf>
    <xf numFmtId="0" fontId="20" fillId="27" borderId="15" xfId="0" applyFont="1" applyFill="1" applyBorder="1" applyAlignment="1">
      <alignment/>
    </xf>
    <xf numFmtId="0" fontId="20" fillId="27" borderId="16" xfId="0" applyFont="1" applyFill="1" applyBorder="1" applyAlignment="1">
      <alignment/>
    </xf>
    <xf numFmtId="0" fontId="20" fillId="28" borderId="10" xfId="0" applyFont="1" applyFill="1" applyBorder="1" applyAlignment="1">
      <alignment/>
    </xf>
    <xf numFmtId="0" fontId="20" fillId="28" borderId="11" xfId="0" applyFont="1" applyFill="1" applyBorder="1" applyAlignment="1">
      <alignment/>
    </xf>
    <xf numFmtId="0" fontId="20" fillId="4" borderId="10" xfId="0" applyFont="1" applyFill="1" applyBorder="1" applyAlignment="1">
      <alignment wrapText="1"/>
    </xf>
    <xf numFmtId="0" fontId="20" fillId="4" borderId="11" xfId="0" applyFont="1" applyFill="1" applyBorder="1" applyAlignment="1">
      <alignment wrapText="1"/>
    </xf>
    <xf numFmtId="164" fontId="20" fillId="8" borderId="10" xfId="47" applyFont="1" applyFill="1" applyBorder="1" applyAlignment="1" applyProtection="1">
      <alignment/>
      <protection/>
    </xf>
    <xf numFmtId="164" fontId="20" fillId="8" borderId="11" xfId="47" applyFont="1" applyFill="1" applyBorder="1" applyAlignment="1" applyProtection="1">
      <alignment/>
      <protection/>
    </xf>
    <xf numFmtId="2" fontId="20" fillId="4" borderId="10" xfId="0" applyNumberFormat="1" applyFont="1" applyFill="1" applyBorder="1" applyAlignment="1">
      <alignment/>
    </xf>
    <xf numFmtId="2" fontId="20" fillId="4" borderId="11" xfId="0" applyNumberFormat="1" applyFont="1" applyFill="1" applyBorder="1" applyAlignment="1">
      <alignment/>
    </xf>
    <xf numFmtId="0" fontId="20" fillId="8" borderId="10" xfId="0" applyFont="1" applyFill="1" applyBorder="1" applyAlignment="1">
      <alignment/>
    </xf>
    <xf numFmtId="0" fontId="20" fillId="8" borderId="11" xfId="0" applyFont="1" applyFill="1" applyBorder="1" applyAlignment="1">
      <alignment/>
    </xf>
    <xf numFmtId="10" fontId="20" fillId="24" borderId="0" xfId="47" applyNumberFormat="1" applyFont="1" applyFill="1" applyBorder="1" applyAlignment="1" applyProtection="1">
      <alignment horizontal="center"/>
      <protection/>
    </xf>
    <xf numFmtId="0" fontId="0" fillId="24" borderId="0" xfId="0" applyFill="1" applyBorder="1" applyAlignment="1">
      <alignment horizontal="center"/>
    </xf>
    <xf numFmtId="10" fontId="18" fillId="24" borderId="0" xfId="47" applyNumberFormat="1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>
      <alignment horizontal="center"/>
    </xf>
    <xf numFmtId="164" fontId="27" fillId="24" borderId="0" xfId="0" applyNumberFormat="1" applyFont="1" applyFill="1" applyBorder="1" applyAlignment="1">
      <alignment horizontal="center" wrapText="1"/>
    </xf>
    <xf numFmtId="0" fontId="20" fillId="27" borderId="15" xfId="0" applyFont="1" applyFill="1" applyBorder="1" applyAlignment="1">
      <alignment vertical="center"/>
    </xf>
    <xf numFmtId="0" fontId="20" fillId="28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20" fillId="4" borderId="10" xfId="0" applyFont="1" applyFill="1" applyBorder="1" applyAlignment="1">
      <alignment vertical="center" wrapText="1"/>
    </xf>
    <xf numFmtId="164" fontId="20" fillId="8" borderId="10" xfId="47" applyFont="1" applyFill="1" applyBorder="1" applyAlignment="1" applyProtection="1">
      <alignment vertical="center"/>
      <protection/>
    </xf>
    <xf numFmtId="164" fontId="18" fillId="0" borderId="10" xfId="47" applyFont="1" applyFill="1" applyBorder="1" applyAlignment="1" applyProtection="1">
      <alignment horizontal="left" vertical="center" wrapText="1"/>
      <protection/>
    </xf>
    <xf numFmtId="0" fontId="18" fillId="24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20" fillId="8" borderId="10" xfId="0" applyFont="1" applyFill="1" applyBorder="1" applyAlignment="1">
      <alignment vertical="center"/>
    </xf>
    <xf numFmtId="2" fontId="20" fillId="4" borderId="10" xfId="0" applyNumberFormat="1" applyFont="1" applyFill="1" applyBorder="1" applyAlignment="1">
      <alignment horizontal="left" vertical="center"/>
    </xf>
    <xf numFmtId="2" fontId="20" fillId="4" borderId="10" xfId="0" applyNumberFormat="1" applyFont="1" applyFill="1" applyBorder="1" applyAlignment="1">
      <alignment vertical="center"/>
    </xf>
    <xf numFmtId="0" fontId="0" fillId="24" borderId="0" xfId="0" applyFill="1" applyBorder="1" applyAlignment="1">
      <alignment/>
    </xf>
    <xf numFmtId="0" fontId="18" fillId="24" borderId="0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left"/>
    </xf>
    <xf numFmtId="10" fontId="18" fillId="24" borderId="0" xfId="47" applyNumberFormat="1" applyFont="1" applyFill="1" applyBorder="1" applyAlignment="1" applyProtection="1">
      <alignment horizontal="right"/>
      <protection/>
    </xf>
    <xf numFmtId="10" fontId="27" fillId="29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right"/>
    </xf>
    <xf numFmtId="10" fontId="19" fillId="24" borderId="0" xfId="0" applyNumberFormat="1" applyFont="1" applyFill="1" applyBorder="1" applyAlignment="1">
      <alignment horizontal="center"/>
    </xf>
    <xf numFmtId="4" fontId="19" fillId="24" borderId="0" xfId="0" applyNumberFormat="1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20" fillId="27" borderId="17" xfId="0" applyFont="1" applyFill="1" applyBorder="1" applyAlignment="1">
      <alignment horizontal="center" vertical="center"/>
    </xf>
    <xf numFmtId="0" fontId="20" fillId="28" borderId="12" xfId="0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9" fillId="30" borderId="18" xfId="0" applyFont="1" applyFill="1" applyBorder="1" applyAlignment="1">
      <alignment horizontal="center" vertical="center"/>
    </xf>
    <xf numFmtId="0" fontId="19" fillId="30" borderId="19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20" fillId="27" borderId="21" xfId="0" applyFont="1" applyFill="1" applyBorder="1" applyAlignment="1">
      <alignment/>
    </xf>
    <xf numFmtId="0" fontId="20" fillId="27" borderId="22" xfId="0" applyFont="1" applyFill="1" applyBorder="1" applyAlignment="1">
      <alignment/>
    </xf>
    <xf numFmtId="0" fontId="20" fillId="28" borderId="23" xfId="0" applyFont="1" applyFill="1" applyBorder="1" applyAlignment="1">
      <alignment/>
    </xf>
    <xf numFmtId="0" fontId="20" fillId="28" borderId="24" xfId="0" applyFont="1" applyFill="1" applyBorder="1" applyAlignment="1">
      <alignment/>
    </xf>
    <xf numFmtId="183" fontId="18" fillId="24" borderId="23" xfId="0" applyNumberFormat="1" applyFont="1" applyFill="1" applyBorder="1" applyAlignment="1">
      <alignment horizontal="center"/>
    </xf>
    <xf numFmtId="183" fontId="18" fillId="24" borderId="24" xfId="0" applyNumberFormat="1" applyFont="1" applyFill="1" applyBorder="1" applyAlignment="1">
      <alignment horizontal="center"/>
    </xf>
    <xf numFmtId="183" fontId="18" fillId="24" borderId="23" xfId="0" applyNumberFormat="1" applyFont="1" applyFill="1" applyBorder="1" applyAlignment="1">
      <alignment horizontal="center" vertical="center"/>
    </xf>
    <xf numFmtId="183" fontId="20" fillId="28" borderId="23" xfId="0" applyNumberFormat="1" applyFont="1" applyFill="1" applyBorder="1" applyAlignment="1">
      <alignment/>
    </xf>
    <xf numFmtId="183" fontId="20" fillId="28" borderId="24" xfId="0" applyNumberFormat="1" applyFont="1" applyFill="1" applyBorder="1" applyAlignment="1">
      <alignment/>
    </xf>
    <xf numFmtId="183" fontId="18" fillId="0" borderId="23" xfId="0" applyNumberFormat="1" applyFont="1" applyFill="1" applyBorder="1" applyAlignment="1">
      <alignment horizontal="center"/>
    </xf>
    <xf numFmtId="183" fontId="20" fillId="4" borderId="23" xfId="0" applyNumberFormat="1" applyFont="1" applyFill="1" applyBorder="1" applyAlignment="1">
      <alignment wrapText="1"/>
    </xf>
    <xf numFmtId="183" fontId="20" fillId="4" borderId="24" xfId="0" applyNumberFormat="1" applyFont="1" applyFill="1" applyBorder="1" applyAlignment="1">
      <alignment wrapText="1"/>
    </xf>
    <xf numFmtId="183" fontId="20" fillId="8" borderId="23" xfId="47" applyNumberFormat="1" applyFont="1" applyFill="1" applyBorder="1" applyAlignment="1" applyProtection="1">
      <alignment/>
      <protection/>
    </xf>
    <xf numFmtId="183" fontId="20" fillId="8" borderId="24" xfId="47" applyNumberFormat="1" applyFont="1" applyFill="1" applyBorder="1" applyAlignment="1" applyProtection="1">
      <alignment/>
      <protection/>
    </xf>
    <xf numFmtId="183" fontId="18" fillId="0" borderId="23" xfId="47" applyNumberFormat="1" applyFont="1" applyFill="1" applyBorder="1" applyAlignment="1" applyProtection="1">
      <alignment horizontal="center"/>
      <protection/>
    </xf>
    <xf numFmtId="183" fontId="20" fillId="8" borderId="23" xfId="0" applyNumberFormat="1" applyFont="1" applyFill="1" applyBorder="1" applyAlignment="1">
      <alignment/>
    </xf>
    <xf numFmtId="183" fontId="20" fillId="8" borderId="24" xfId="0" applyNumberFormat="1" applyFont="1" applyFill="1" applyBorder="1" applyAlignment="1">
      <alignment/>
    </xf>
    <xf numFmtId="183" fontId="20" fillId="4" borderId="23" xfId="0" applyNumberFormat="1" applyFont="1" applyFill="1" applyBorder="1" applyAlignment="1">
      <alignment horizontal="left"/>
    </xf>
    <xf numFmtId="183" fontId="20" fillId="4" borderId="24" xfId="0" applyNumberFormat="1" applyFont="1" applyFill="1" applyBorder="1" applyAlignment="1">
      <alignment horizontal="left"/>
    </xf>
    <xf numFmtId="183" fontId="20" fillId="4" borderId="23" xfId="0" applyNumberFormat="1" applyFont="1" applyFill="1" applyBorder="1" applyAlignment="1">
      <alignment/>
    </xf>
    <xf numFmtId="183" fontId="20" fillId="4" borderId="24" xfId="0" applyNumberFormat="1" applyFont="1" applyFill="1" applyBorder="1" applyAlignment="1">
      <alignment/>
    </xf>
    <xf numFmtId="183" fontId="18" fillId="0" borderId="25" xfId="0" applyNumberFormat="1" applyFont="1" applyFill="1" applyBorder="1" applyAlignment="1">
      <alignment horizontal="center"/>
    </xf>
    <xf numFmtId="183" fontId="18" fillId="0" borderId="26" xfId="0" applyNumberFormat="1" applyFont="1" applyFill="1" applyBorder="1" applyAlignment="1">
      <alignment horizontal="center"/>
    </xf>
    <xf numFmtId="0" fontId="19" fillId="30" borderId="27" xfId="0" applyFont="1" applyFill="1" applyBorder="1" applyAlignment="1">
      <alignment horizontal="center" vertical="center"/>
    </xf>
    <xf numFmtId="0" fontId="19" fillId="30" borderId="28" xfId="0" applyFont="1" applyFill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/>
    </xf>
    <xf numFmtId="164" fontId="20" fillId="0" borderId="29" xfId="47" applyFont="1" applyFill="1" applyBorder="1" applyAlignment="1" applyProtection="1">
      <alignment horizontal="center"/>
      <protection/>
    </xf>
    <xf numFmtId="164" fontId="20" fillId="0" borderId="30" xfId="47" applyFont="1" applyFill="1" applyBorder="1" applyAlignment="1" applyProtection="1">
      <alignment horizontal="center"/>
      <protection/>
    </xf>
    <xf numFmtId="0" fontId="19" fillId="0" borderId="31" xfId="0" applyFont="1" applyBorder="1" applyAlignment="1">
      <alignment horizontal="right"/>
    </xf>
    <xf numFmtId="164" fontId="19" fillId="0" borderId="32" xfId="47" applyFont="1" applyFill="1" applyBorder="1" applyAlignment="1" applyProtection="1">
      <alignment horizontal="center"/>
      <protection/>
    </xf>
    <xf numFmtId="164" fontId="19" fillId="0" borderId="33" xfId="47" applyFont="1" applyFill="1" applyBorder="1" applyAlignment="1" applyProtection="1">
      <alignment horizontal="center"/>
      <protection/>
    </xf>
    <xf numFmtId="0" fontId="19" fillId="0" borderId="34" xfId="0" applyFont="1" applyBorder="1" applyAlignment="1">
      <alignment horizontal="right"/>
    </xf>
    <xf numFmtId="164" fontId="19" fillId="0" borderId="35" xfId="47" applyFont="1" applyFill="1" applyBorder="1" applyAlignment="1" applyProtection="1">
      <alignment horizontal="center"/>
      <protection/>
    </xf>
    <xf numFmtId="0" fontId="20" fillId="0" borderId="36" xfId="0" applyFont="1" applyBorder="1" applyAlignment="1">
      <alignment horizontal="right"/>
    </xf>
    <xf numFmtId="0" fontId="20" fillId="0" borderId="37" xfId="0" applyFont="1" applyBorder="1" applyAlignment="1">
      <alignment horizontal="right"/>
    </xf>
    <xf numFmtId="10" fontId="0" fillId="0" borderId="38" xfId="0" applyNumberFormat="1" applyFont="1" applyBorder="1" applyAlignment="1">
      <alignment horizontal="center"/>
    </xf>
    <xf numFmtId="10" fontId="0" fillId="0" borderId="39" xfId="0" applyNumberFormat="1" applyFont="1" applyBorder="1" applyAlignment="1">
      <alignment horizontal="center"/>
    </xf>
    <xf numFmtId="10" fontId="0" fillId="0" borderId="40" xfId="0" applyNumberFormat="1" applyFont="1" applyBorder="1" applyAlignment="1">
      <alignment horizontal="center"/>
    </xf>
    <xf numFmtId="10" fontId="19" fillId="0" borderId="41" xfId="0" applyNumberFormat="1" applyFont="1" applyBorder="1" applyAlignment="1">
      <alignment horizontal="center"/>
    </xf>
    <xf numFmtId="0" fontId="22" fillId="26" borderId="42" xfId="0" applyFont="1" applyFill="1" applyBorder="1" applyAlignment="1">
      <alignment horizontal="left" vertical="center" wrapText="1"/>
    </xf>
    <xf numFmtId="0" fontId="19" fillId="30" borderId="43" xfId="0" applyFont="1" applyFill="1" applyBorder="1" applyAlignment="1">
      <alignment horizontal="center" vertical="center"/>
    </xf>
    <xf numFmtId="0" fontId="19" fillId="30" borderId="18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 horizontal="left" wrapText="1"/>
    </xf>
    <xf numFmtId="0" fontId="22" fillId="26" borderId="13" xfId="0" applyFont="1" applyFill="1" applyBorder="1" applyAlignment="1">
      <alignment horizontal="left" wrapText="1"/>
    </xf>
    <xf numFmtId="0" fontId="19" fillId="30" borderId="44" xfId="0" applyFont="1" applyFill="1" applyBorder="1" applyAlignment="1">
      <alignment horizontal="center" vertical="center"/>
    </xf>
    <xf numFmtId="0" fontId="19" fillId="30" borderId="45" xfId="0" applyFont="1" applyFill="1" applyBorder="1" applyAlignment="1">
      <alignment horizontal="center" vertical="center"/>
    </xf>
    <xf numFmtId="0" fontId="19" fillId="30" borderId="46" xfId="0" applyFont="1" applyFill="1" applyBorder="1" applyAlignment="1">
      <alignment horizontal="center" vertical="center"/>
    </xf>
    <xf numFmtId="4" fontId="28" fillId="26" borderId="47" xfId="0" applyNumberFormat="1" applyFont="1" applyFill="1" applyBorder="1" applyAlignment="1">
      <alignment horizontal="right" wrapText="1"/>
    </xf>
    <xf numFmtId="4" fontId="28" fillId="26" borderId="48" xfId="0" applyNumberFormat="1" applyFont="1" applyFill="1" applyBorder="1" applyAlignment="1">
      <alignment horizontal="right" wrapText="1"/>
    </xf>
    <xf numFmtId="4" fontId="28" fillId="26" borderId="49" xfId="0" applyNumberFormat="1" applyFont="1" applyFill="1" applyBorder="1" applyAlignment="1">
      <alignment horizontal="right" wrapText="1"/>
    </xf>
    <xf numFmtId="0" fontId="29" fillId="26" borderId="42" xfId="0" applyFont="1" applyFill="1" applyBorder="1" applyAlignment="1">
      <alignment horizontal="center" vertical="center" wrapText="1"/>
    </xf>
    <xf numFmtId="0" fontId="29" fillId="26" borderId="0" xfId="0" applyFont="1" applyFill="1" applyBorder="1" applyAlignment="1">
      <alignment horizontal="center" vertical="center" wrapText="1"/>
    </xf>
    <xf numFmtId="0" fontId="19" fillId="30" borderId="50" xfId="0" applyFont="1" applyFill="1" applyBorder="1" applyAlignment="1">
      <alignment horizontal="center" vertical="center"/>
    </xf>
    <xf numFmtId="0" fontId="19" fillId="30" borderId="51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left"/>
    </xf>
    <xf numFmtId="4" fontId="27" fillId="24" borderId="0" xfId="0" applyNumberFormat="1" applyFont="1" applyFill="1" applyBorder="1" applyAlignment="1">
      <alignment horizontal="right" vertical="center" wrapText="1"/>
    </xf>
    <xf numFmtId="0" fontId="20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right"/>
    </xf>
    <xf numFmtId="0" fontId="27" fillId="24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62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9" fillId="26" borderId="64" xfId="0" applyFont="1" applyFill="1" applyBorder="1" applyAlignment="1">
      <alignment horizontal="center" vertical="center" wrapText="1"/>
    </xf>
    <xf numFmtId="0" fontId="29" fillId="26" borderId="65" xfId="0" applyFont="1" applyFill="1" applyBorder="1" applyAlignment="1">
      <alignment horizontal="center" vertical="center" wrapText="1"/>
    </xf>
    <xf numFmtId="0" fontId="29" fillId="26" borderId="66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9" fillId="0" borderId="67" xfId="0" applyFont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Porcentagem 4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5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showGridLines="0"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M80" sqref="M80"/>
    </sheetView>
  </sheetViews>
  <sheetFormatPr defaultColWidth="9.140625" defaultRowHeight="12.75"/>
  <cols>
    <col min="1" max="1" width="8.8515625" style="101" customWidth="1"/>
    <col min="2" max="2" width="97.28125" style="1" customWidth="1"/>
    <col min="3" max="3" width="9.28125" style="2" bestFit="1" customWidth="1"/>
    <col min="4" max="4" width="6.28125" style="2" customWidth="1"/>
    <col min="5" max="5" width="8.00390625" style="2" customWidth="1"/>
    <col min="6" max="6" width="12.8515625" style="2" bestFit="1" customWidth="1"/>
    <col min="7" max="7" width="14.28125" style="2" bestFit="1" customWidth="1"/>
    <col min="8" max="8" width="12.8515625" style="2" bestFit="1" customWidth="1"/>
    <col min="9" max="9" width="14.28125" style="2" bestFit="1" customWidth="1"/>
    <col min="10" max="10" width="12.8515625" style="2" bestFit="1" customWidth="1"/>
    <col min="11" max="11" width="14.28125" style="2" bestFit="1" customWidth="1"/>
    <col min="12" max="12" width="16.421875" style="3" bestFit="1" customWidth="1"/>
    <col min="13" max="13" width="18.421875" style="3" bestFit="1" customWidth="1"/>
    <col min="14" max="14" width="27.28125" style="0" customWidth="1"/>
  </cols>
  <sheetData>
    <row r="1" spans="1:13" s="38" customFormat="1" ht="12.75" customHeight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3" s="38" customFormat="1" ht="18" customHeight="1">
      <c r="A2" s="159" t="s">
        <v>112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89"/>
    </row>
    <row r="3" spans="1:13" s="38" customFormat="1" ht="15" customHeight="1">
      <c r="A3" s="159"/>
      <c r="B3" s="160"/>
      <c r="C3" s="160"/>
      <c r="D3" s="160"/>
      <c r="E3" s="160"/>
      <c r="F3" s="100"/>
      <c r="G3" s="100"/>
      <c r="H3" s="100"/>
      <c r="I3" s="100"/>
      <c r="J3" s="100"/>
      <c r="K3" s="100"/>
      <c r="L3" s="39"/>
      <c r="M3" s="40"/>
    </row>
    <row r="4" spans="1:13" s="38" customFormat="1" ht="21" customHeight="1">
      <c r="A4" s="186" t="s">
        <v>180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8"/>
    </row>
    <row r="5" spans="1:13" s="38" customFormat="1" ht="12.75" customHeight="1">
      <c r="A5" s="148" t="s">
        <v>110</v>
      </c>
      <c r="B5" s="52" t="s">
        <v>163</v>
      </c>
      <c r="C5" s="53"/>
      <c r="D5" s="45"/>
      <c r="E5" s="55"/>
      <c r="F5" s="55"/>
      <c r="G5" s="55"/>
      <c r="H5" s="55"/>
      <c r="I5" s="55"/>
      <c r="J5" s="55"/>
      <c r="K5" s="55"/>
      <c r="L5" s="53"/>
      <c r="M5" s="54"/>
    </row>
    <row r="6" spans="1:15" s="38" customFormat="1" ht="12.75" customHeight="1" thickBot="1">
      <c r="A6" s="148" t="s">
        <v>111</v>
      </c>
      <c r="B6" s="52" t="s">
        <v>113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  <c r="O6"/>
    </row>
    <row r="7" spans="1:16" ht="12.75" customHeight="1">
      <c r="A7" s="161" t="s">
        <v>1</v>
      </c>
      <c r="B7" s="149" t="s">
        <v>2</v>
      </c>
      <c r="C7" s="149" t="s">
        <v>3</v>
      </c>
      <c r="D7" s="149" t="s">
        <v>4</v>
      </c>
      <c r="E7" s="149" t="s">
        <v>5</v>
      </c>
      <c r="F7" s="153" t="s">
        <v>165</v>
      </c>
      <c r="G7" s="154"/>
      <c r="H7" s="153" t="s">
        <v>168</v>
      </c>
      <c r="I7" s="154"/>
      <c r="J7" s="153" t="s">
        <v>164</v>
      </c>
      <c r="K7" s="154"/>
      <c r="L7" s="153" t="s">
        <v>177</v>
      </c>
      <c r="M7" s="155"/>
      <c r="N7" s="4"/>
      <c r="O7" s="4"/>
      <c r="P7" s="4"/>
    </row>
    <row r="8" spans="1:16" ht="23.25" customHeight="1" thickBot="1">
      <c r="A8" s="162"/>
      <c r="B8" s="150"/>
      <c r="C8" s="150"/>
      <c r="D8" s="150"/>
      <c r="E8" s="150"/>
      <c r="F8" s="132" t="s">
        <v>166</v>
      </c>
      <c r="G8" s="133" t="s">
        <v>167</v>
      </c>
      <c r="H8" s="132" t="s">
        <v>166</v>
      </c>
      <c r="I8" s="133" t="s">
        <v>167</v>
      </c>
      <c r="J8" s="132" t="s">
        <v>166</v>
      </c>
      <c r="K8" s="133" t="s">
        <v>167</v>
      </c>
      <c r="L8" s="102" t="s">
        <v>175</v>
      </c>
      <c r="M8" s="103" t="s">
        <v>176</v>
      </c>
      <c r="N8" s="4"/>
      <c r="O8" s="4"/>
      <c r="P8" s="4"/>
    </row>
    <row r="9" spans="1:16" s="15" customFormat="1" ht="12.75">
      <c r="A9" s="98" t="s">
        <v>6</v>
      </c>
      <c r="B9" s="74" t="s">
        <v>26</v>
      </c>
      <c r="C9" s="57"/>
      <c r="D9" s="57"/>
      <c r="E9" s="57"/>
      <c r="F9" s="109"/>
      <c r="G9" s="110"/>
      <c r="H9" s="109"/>
      <c r="I9" s="110"/>
      <c r="J9" s="109"/>
      <c r="K9" s="110"/>
      <c r="L9" s="57"/>
      <c r="M9" s="58"/>
      <c r="N9" s="14"/>
      <c r="O9" s="14"/>
      <c r="P9" s="14"/>
    </row>
    <row r="10" spans="1:16" s="15" customFormat="1" ht="12.75">
      <c r="A10" s="99" t="s">
        <v>7</v>
      </c>
      <c r="B10" s="75" t="s">
        <v>114</v>
      </c>
      <c r="C10" s="59"/>
      <c r="D10" s="59"/>
      <c r="E10" s="59"/>
      <c r="F10" s="111"/>
      <c r="G10" s="112"/>
      <c r="H10" s="111"/>
      <c r="I10" s="112"/>
      <c r="J10" s="111"/>
      <c r="K10" s="112"/>
      <c r="L10" s="59"/>
      <c r="M10" s="60"/>
      <c r="N10" s="14"/>
      <c r="O10" s="14"/>
      <c r="P10" s="14"/>
    </row>
    <row r="11" spans="1:16" s="15" customFormat="1" ht="12.75">
      <c r="A11" s="29" t="s">
        <v>27</v>
      </c>
      <c r="B11" s="76" t="s">
        <v>31</v>
      </c>
      <c r="C11" s="25" t="s">
        <v>8</v>
      </c>
      <c r="D11" s="25" t="s">
        <v>30</v>
      </c>
      <c r="E11" s="33">
        <v>4</v>
      </c>
      <c r="F11" s="113">
        <v>0</v>
      </c>
      <c r="G11" s="114">
        <f>ROUND(E11*F11,2)</f>
        <v>0</v>
      </c>
      <c r="H11" s="113">
        <v>0</v>
      </c>
      <c r="I11" s="114">
        <f>ROUND(E11*H11,2)</f>
        <v>0</v>
      </c>
      <c r="J11" s="113">
        <v>0</v>
      </c>
      <c r="K11" s="114">
        <f>ROUND(E11*J11,2)</f>
        <v>0</v>
      </c>
      <c r="L11" s="27">
        <f>F11+H11+J11</f>
        <v>0</v>
      </c>
      <c r="M11" s="28">
        <f>G11+I11+K11</f>
        <v>0</v>
      </c>
      <c r="N11" s="16"/>
      <c r="O11" s="14"/>
      <c r="P11" s="14"/>
    </row>
    <row r="12" spans="1:16" s="24" customFormat="1" ht="12.75">
      <c r="A12" s="29" t="s">
        <v>48</v>
      </c>
      <c r="B12" s="47" t="s">
        <v>99</v>
      </c>
      <c r="C12" s="30" t="s">
        <v>40</v>
      </c>
      <c r="D12" s="30" t="s">
        <v>125</v>
      </c>
      <c r="E12" s="56">
        <v>2</v>
      </c>
      <c r="F12" s="115">
        <v>0</v>
      </c>
      <c r="G12" s="114">
        <f aca="true" t="shared" si="0" ref="G12:G20">ROUND(E12*F12,2)</f>
        <v>0</v>
      </c>
      <c r="H12" s="115">
        <v>0</v>
      </c>
      <c r="I12" s="114">
        <f>ROUND(E12*H12,2)</f>
        <v>0</v>
      </c>
      <c r="J12" s="115">
        <v>0</v>
      </c>
      <c r="K12" s="114">
        <f>ROUND(E12*J12,2)</f>
        <v>0</v>
      </c>
      <c r="L12" s="27">
        <f>F12+H12+J12</f>
        <v>0</v>
      </c>
      <c r="M12" s="28">
        <f aca="true" t="shared" si="1" ref="M12:M20">G12+I12+K12</f>
        <v>0</v>
      </c>
      <c r="N12" s="23"/>
      <c r="O12" s="37"/>
      <c r="P12" s="37"/>
    </row>
    <row r="13" spans="1:16" s="15" customFormat="1" ht="12.75">
      <c r="A13" s="29" t="s">
        <v>96</v>
      </c>
      <c r="B13" s="76" t="s">
        <v>117</v>
      </c>
      <c r="C13" s="25" t="s">
        <v>8</v>
      </c>
      <c r="D13" s="25" t="s">
        <v>4</v>
      </c>
      <c r="E13" s="33">
        <v>1</v>
      </c>
      <c r="F13" s="113">
        <v>0</v>
      </c>
      <c r="G13" s="114">
        <f t="shared" si="0"/>
        <v>0</v>
      </c>
      <c r="H13" s="113">
        <v>0</v>
      </c>
      <c r="I13" s="114">
        <f>ROUND(E13*H13,2)</f>
        <v>0</v>
      </c>
      <c r="J13" s="113">
        <v>0</v>
      </c>
      <c r="K13" s="114">
        <f>ROUND(E13*J13,2)</f>
        <v>0</v>
      </c>
      <c r="L13" s="27">
        <f>F13+H13+J13</f>
        <v>0</v>
      </c>
      <c r="M13" s="28">
        <f t="shared" si="1"/>
        <v>0</v>
      </c>
      <c r="N13" s="16"/>
      <c r="O13" s="14"/>
      <c r="P13" s="14"/>
    </row>
    <row r="14" spans="1:16" ht="12.75">
      <c r="A14" s="99" t="s">
        <v>9</v>
      </c>
      <c r="B14" s="75" t="s">
        <v>115</v>
      </c>
      <c r="C14" s="59"/>
      <c r="D14" s="59"/>
      <c r="E14" s="59"/>
      <c r="F14" s="116"/>
      <c r="G14" s="117"/>
      <c r="H14" s="116"/>
      <c r="I14" s="117"/>
      <c r="J14" s="116"/>
      <c r="K14" s="117"/>
      <c r="L14" s="59"/>
      <c r="M14" s="60"/>
      <c r="N14" s="16"/>
      <c r="O14" s="4"/>
      <c r="P14" s="4"/>
    </row>
    <row r="15" spans="1:16" ht="12.75">
      <c r="A15" s="29" t="s">
        <v>0</v>
      </c>
      <c r="B15" s="35" t="s">
        <v>49</v>
      </c>
      <c r="C15" s="32" t="s">
        <v>8</v>
      </c>
      <c r="D15" s="25" t="s">
        <v>43</v>
      </c>
      <c r="E15" s="33">
        <v>261.43</v>
      </c>
      <c r="F15" s="113">
        <v>0</v>
      </c>
      <c r="G15" s="114">
        <f t="shared" si="0"/>
        <v>0</v>
      </c>
      <c r="H15" s="113">
        <v>0</v>
      </c>
      <c r="I15" s="114">
        <f>ROUND(E15*H15,2)</f>
        <v>0</v>
      </c>
      <c r="J15" s="113">
        <v>0</v>
      </c>
      <c r="K15" s="114">
        <f>ROUND(E15*J15,2)</f>
        <v>0</v>
      </c>
      <c r="L15" s="27">
        <f>F15+H15+J15</f>
        <v>0</v>
      </c>
      <c r="M15" s="28">
        <f t="shared" si="1"/>
        <v>0</v>
      </c>
      <c r="N15" s="16"/>
      <c r="O15" s="4"/>
      <c r="P15" s="4"/>
    </row>
    <row r="16" spans="1:16" ht="12.75">
      <c r="A16" s="99" t="s">
        <v>10</v>
      </c>
      <c r="B16" s="75" t="s">
        <v>116</v>
      </c>
      <c r="C16" s="59"/>
      <c r="D16" s="59"/>
      <c r="E16" s="59"/>
      <c r="F16" s="116"/>
      <c r="G16" s="117"/>
      <c r="H16" s="116"/>
      <c r="I16" s="117"/>
      <c r="J16" s="116"/>
      <c r="K16" s="117"/>
      <c r="L16" s="59"/>
      <c r="M16" s="60"/>
      <c r="N16" s="16"/>
      <c r="O16" s="4"/>
      <c r="P16" s="4"/>
    </row>
    <row r="17" spans="1:16" ht="12.75">
      <c r="A17" s="29" t="s">
        <v>32</v>
      </c>
      <c r="B17" s="48" t="s">
        <v>130</v>
      </c>
      <c r="C17" s="25" t="s">
        <v>8</v>
      </c>
      <c r="D17" s="25" t="s">
        <v>30</v>
      </c>
      <c r="E17" s="31">
        <v>164.42900000000003</v>
      </c>
      <c r="F17" s="118">
        <v>0</v>
      </c>
      <c r="G17" s="114">
        <f t="shared" si="0"/>
        <v>0</v>
      </c>
      <c r="H17" s="118">
        <v>0</v>
      </c>
      <c r="I17" s="114">
        <f>ROUND(E17*H17,2)</f>
        <v>0</v>
      </c>
      <c r="J17" s="118">
        <v>0</v>
      </c>
      <c r="K17" s="114">
        <f>ROUND(E17*J17,2)</f>
        <v>0</v>
      </c>
      <c r="L17" s="27">
        <f>F17+H17+J17</f>
        <v>0</v>
      </c>
      <c r="M17" s="28">
        <f t="shared" si="1"/>
        <v>0</v>
      </c>
      <c r="N17" s="16"/>
      <c r="O17" s="4"/>
      <c r="P17" s="12"/>
    </row>
    <row r="18" spans="1:16" ht="12.75">
      <c r="A18" s="29" t="s">
        <v>50</v>
      </c>
      <c r="B18" s="48" t="s">
        <v>131</v>
      </c>
      <c r="C18" s="25" t="s">
        <v>8</v>
      </c>
      <c r="D18" s="25" t="s">
        <v>30</v>
      </c>
      <c r="E18" s="31">
        <v>116.9835</v>
      </c>
      <c r="F18" s="118">
        <v>0</v>
      </c>
      <c r="G18" s="114">
        <f t="shared" si="0"/>
        <v>0</v>
      </c>
      <c r="H18" s="118">
        <v>0</v>
      </c>
      <c r="I18" s="114">
        <f>ROUND(E18*H18,2)</f>
        <v>0</v>
      </c>
      <c r="J18" s="118">
        <v>0</v>
      </c>
      <c r="K18" s="114">
        <f>ROUND(E18*J18,2)</f>
        <v>0</v>
      </c>
      <c r="L18" s="27">
        <f>F18+H18+J18</f>
        <v>0</v>
      </c>
      <c r="M18" s="28">
        <f t="shared" si="1"/>
        <v>0</v>
      </c>
      <c r="N18" s="16"/>
      <c r="O18" s="4"/>
      <c r="P18" s="12"/>
    </row>
    <row r="19" spans="1:16" ht="22.5">
      <c r="A19" s="29" t="s">
        <v>154</v>
      </c>
      <c r="B19" s="48" t="s">
        <v>126</v>
      </c>
      <c r="C19" s="25" t="s">
        <v>8</v>
      </c>
      <c r="D19" s="25" t="s">
        <v>30</v>
      </c>
      <c r="E19" s="31">
        <v>3.65</v>
      </c>
      <c r="F19" s="118">
        <v>0</v>
      </c>
      <c r="G19" s="114">
        <f t="shared" si="0"/>
        <v>0</v>
      </c>
      <c r="H19" s="118">
        <v>0</v>
      </c>
      <c r="I19" s="114">
        <f>ROUND(E19*H19,2)</f>
        <v>0</v>
      </c>
      <c r="J19" s="118">
        <v>0</v>
      </c>
      <c r="K19" s="114">
        <f>ROUND(E19*J19,2)</f>
        <v>0</v>
      </c>
      <c r="L19" s="27">
        <f>F19+H19+J19</f>
        <v>0</v>
      </c>
      <c r="M19" s="28">
        <f t="shared" si="1"/>
        <v>0</v>
      </c>
      <c r="N19" s="16"/>
      <c r="O19" s="4"/>
      <c r="P19" s="12"/>
    </row>
    <row r="20" spans="1:16" ht="12.75">
      <c r="A20" s="29" t="s">
        <v>155</v>
      </c>
      <c r="B20" s="48" t="s">
        <v>127</v>
      </c>
      <c r="C20" s="25" t="s">
        <v>8</v>
      </c>
      <c r="D20" s="25" t="s">
        <v>39</v>
      </c>
      <c r="E20" s="31">
        <v>7.3</v>
      </c>
      <c r="F20" s="118">
        <v>0</v>
      </c>
      <c r="G20" s="114">
        <f t="shared" si="0"/>
        <v>0</v>
      </c>
      <c r="H20" s="118">
        <v>0</v>
      </c>
      <c r="I20" s="114">
        <f>ROUND(E20*H20,2)</f>
        <v>0</v>
      </c>
      <c r="J20" s="118">
        <v>0</v>
      </c>
      <c r="K20" s="114">
        <f>ROUND(E20*J20,2)</f>
        <v>0</v>
      </c>
      <c r="L20" s="27">
        <f>F20+H20+J20</f>
        <v>0</v>
      </c>
      <c r="M20" s="28">
        <f t="shared" si="1"/>
        <v>0</v>
      </c>
      <c r="N20" s="16"/>
      <c r="O20" s="4"/>
      <c r="P20" s="12"/>
    </row>
    <row r="21" spans="1:16" ht="12.75" customHeight="1">
      <c r="A21" s="104" t="s">
        <v>11</v>
      </c>
      <c r="B21" s="77" t="s">
        <v>47</v>
      </c>
      <c r="C21" s="61"/>
      <c r="D21" s="61"/>
      <c r="E21" s="61"/>
      <c r="F21" s="119"/>
      <c r="G21" s="120"/>
      <c r="H21" s="119"/>
      <c r="I21" s="120"/>
      <c r="J21" s="119"/>
      <c r="K21" s="120"/>
      <c r="L21" s="61"/>
      <c r="M21" s="62"/>
      <c r="N21" s="16"/>
      <c r="O21" s="4"/>
      <c r="P21" s="4"/>
    </row>
    <row r="22" spans="1:16" ht="12.75">
      <c r="A22" s="105" t="s">
        <v>12</v>
      </c>
      <c r="B22" s="78" t="s">
        <v>118</v>
      </c>
      <c r="C22" s="63"/>
      <c r="D22" s="63"/>
      <c r="E22" s="63"/>
      <c r="F22" s="121"/>
      <c r="G22" s="122"/>
      <c r="H22" s="121"/>
      <c r="I22" s="122"/>
      <c r="J22" s="121"/>
      <c r="K22" s="122"/>
      <c r="L22" s="63"/>
      <c r="M22" s="64"/>
      <c r="N22" s="16"/>
      <c r="O22" s="4"/>
      <c r="P22" s="4"/>
    </row>
    <row r="23" spans="1:13" ht="33.75">
      <c r="A23" s="29" t="s">
        <v>33</v>
      </c>
      <c r="B23" s="35" t="s">
        <v>105</v>
      </c>
      <c r="C23" s="32" t="s">
        <v>8</v>
      </c>
      <c r="D23" s="25" t="s">
        <v>39</v>
      </c>
      <c r="E23" s="33">
        <v>181.1725</v>
      </c>
      <c r="F23" s="113">
        <v>0</v>
      </c>
      <c r="G23" s="114">
        <f aca="true" t="shared" si="2" ref="G23:G29">ROUND(E23*F23,2)</f>
        <v>0</v>
      </c>
      <c r="H23" s="113">
        <v>0</v>
      </c>
      <c r="I23" s="114">
        <f aca="true" t="shared" si="3" ref="I23:I29">ROUND(E23*H23,2)</f>
        <v>0</v>
      </c>
      <c r="J23" s="113">
        <v>0</v>
      </c>
      <c r="K23" s="114">
        <f aca="true" t="shared" si="4" ref="K23:K29">ROUND(E23*J23,2)</f>
        <v>0</v>
      </c>
      <c r="L23" s="27">
        <f aca="true" t="shared" si="5" ref="L23:L61">F23+H23+J23</f>
        <v>0</v>
      </c>
      <c r="M23" s="28">
        <f aca="true" t="shared" si="6" ref="M23:M29">G23+I23+K23</f>
        <v>0</v>
      </c>
    </row>
    <row r="24" spans="1:13" ht="33.75">
      <c r="A24" s="29" t="s">
        <v>87</v>
      </c>
      <c r="B24" s="35" t="s">
        <v>106</v>
      </c>
      <c r="C24" s="32" t="s">
        <v>8</v>
      </c>
      <c r="D24" s="25" t="s">
        <v>39</v>
      </c>
      <c r="E24" s="33">
        <v>79.94775</v>
      </c>
      <c r="F24" s="113">
        <v>0</v>
      </c>
      <c r="G24" s="114">
        <f t="shared" si="2"/>
        <v>0</v>
      </c>
      <c r="H24" s="113">
        <v>0</v>
      </c>
      <c r="I24" s="114">
        <f t="shared" si="3"/>
        <v>0</v>
      </c>
      <c r="J24" s="113">
        <v>0</v>
      </c>
      <c r="K24" s="114">
        <f t="shared" si="4"/>
        <v>0</v>
      </c>
      <c r="L24" s="27">
        <f t="shared" si="5"/>
        <v>0</v>
      </c>
      <c r="M24" s="28">
        <f t="shared" si="6"/>
        <v>0</v>
      </c>
    </row>
    <row r="25" spans="1:13" ht="22.5">
      <c r="A25" s="29" t="s">
        <v>88</v>
      </c>
      <c r="B25" s="35" t="s">
        <v>147</v>
      </c>
      <c r="C25" s="32" t="s">
        <v>8</v>
      </c>
      <c r="D25" s="25" t="s">
        <v>39</v>
      </c>
      <c r="E25" s="33">
        <v>20.768250000000002</v>
      </c>
      <c r="F25" s="113">
        <v>0</v>
      </c>
      <c r="G25" s="114">
        <f t="shared" si="2"/>
        <v>0</v>
      </c>
      <c r="H25" s="113">
        <v>0</v>
      </c>
      <c r="I25" s="114">
        <f t="shared" si="3"/>
        <v>0</v>
      </c>
      <c r="J25" s="113">
        <v>0</v>
      </c>
      <c r="K25" s="114">
        <f t="shared" si="4"/>
        <v>0</v>
      </c>
      <c r="L25" s="27">
        <f t="shared" si="5"/>
        <v>0</v>
      </c>
      <c r="M25" s="28">
        <f t="shared" si="6"/>
        <v>0</v>
      </c>
    </row>
    <row r="26" spans="1:13" ht="22.5">
      <c r="A26" s="29" t="s">
        <v>89</v>
      </c>
      <c r="B26" s="35" t="s">
        <v>133</v>
      </c>
      <c r="C26" s="32" t="s">
        <v>8</v>
      </c>
      <c r="D26" s="25" t="s">
        <v>43</v>
      </c>
      <c r="E26" s="33">
        <v>16.6</v>
      </c>
      <c r="F26" s="113">
        <v>0</v>
      </c>
      <c r="G26" s="114">
        <f t="shared" si="2"/>
        <v>0</v>
      </c>
      <c r="H26" s="113">
        <v>0</v>
      </c>
      <c r="I26" s="114">
        <f t="shared" si="3"/>
        <v>0</v>
      </c>
      <c r="J26" s="113">
        <v>0</v>
      </c>
      <c r="K26" s="114">
        <f t="shared" si="4"/>
        <v>0</v>
      </c>
      <c r="L26" s="27">
        <f t="shared" si="5"/>
        <v>0</v>
      </c>
      <c r="M26" s="28">
        <f t="shared" si="6"/>
        <v>0</v>
      </c>
    </row>
    <row r="27" spans="1:13" ht="22.5">
      <c r="A27" s="29" t="s">
        <v>90</v>
      </c>
      <c r="B27" s="35" t="s">
        <v>132</v>
      </c>
      <c r="C27" s="32" t="s">
        <v>8</v>
      </c>
      <c r="D27" s="25" t="s">
        <v>43</v>
      </c>
      <c r="E27" s="33">
        <f>148.97+91.34</f>
        <v>240.31</v>
      </c>
      <c r="F27" s="113">
        <v>0</v>
      </c>
      <c r="G27" s="114">
        <f t="shared" si="2"/>
        <v>0</v>
      </c>
      <c r="H27" s="113">
        <v>0</v>
      </c>
      <c r="I27" s="114">
        <f t="shared" si="3"/>
        <v>0</v>
      </c>
      <c r="J27" s="113">
        <v>0</v>
      </c>
      <c r="K27" s="114">
        <f t="shared" si="4"/>
        <v>0</v>
      </c>
      <c r="L27" s="27">
        <f t="shared" si="5"/>
        <v>0</v>
      </c>
      <c r="M27" s="28">
        <f t="shared" si="6"/>
        <v>0</v>
      </c>
    </row>
    <row r="28" spans="1:13" ht="12.75">
      <c r="A28" s="29" t="s">
        <v>156</v>
      </c>
      <c r="B28" s="35" t="s">
        <v>134</v>
      </c>
      <c r="C28" s="32" t="s">
        <v>8</v>
      </c>
      <c r="D28" s="25" t="s">
        <v>44</v>
      </c>
      <c r="E28" s="33">
        <v>6</v>
      </c>
      <c r="F28" s="113">
        <v>0</v>
      </c>
      <c r="G28" s="114">
        <f t="shared" si="2"/>
        <v>0</v>
      </c>
      <c r="H28" s="113">
        <v>0</v>
      </c>
      <c r="I28" s="114">
        <f t="shared" si="3"/>
        <v>0</v>
      </c>
      <c r="J28" s="113">
        <v>0</v>
      </c>
      <c r="K28" s="114">
        <f t="shared" si="4"/>
        <v>0</v>
      </c>
      <c r="L28" s="27">
        <f t="shared" si="5"/>
        <v>0</v>
      </c>
      <c r="M28" s="28">
        <f t="shared" si="6"/>
        <v>0</v>
      </c>
    </row>
    <row r="29" spans="1:13" ht="22.5">
      <c r="A29" s="29" t="s">
        <v>157</v>
      </c>
      <c r="B29" s="35" t="s">
        <v>104</v>
      </c>
      <c r="C29" s="32" t="s">
        <v>8</v>
      </c>
      <c r="D29" s="25" t="s">
        <v>44</v>
      </c>
      <c r="E29" s="33">
        <f>19+14</f>
        <v>33</v>
      </c>
      <c r="F29" s="113">
        <v>0</v>
      </c>
      <c r="G29" s="114">
        <f t="shared" si="2"/>
        <v>0</v>
      </c>
      <c r="H29" s="113">
        <v>0</v>
      </c>
      <c r="I29" s="114">
        <f t="shared" si="3"/>
        <v>0</v>
      </c>
      <c r="J29" s="113">
        <v>0</v>
      </c>
      <c r="K29" s="114">
        <f t="shared" si="4"/>
        <v>0</v>
      </c>
      <c r="L29" s="27">
        <f t="shared" si="5"/>
        <v>0</v>
      </c>
      <c r="M29" s="28">
        <f t="shared" si="6"/>
        <v>0</v>
      </c>
    </row>
    <row r="30" spans="1:16" ht="12.75">
      <c r="A30" s="105" t="s">
        <v>54</v>
      </c>
      <c r="B30" s="78" t="s">
        <v>119</v>
      </c>
      <c r="C30" s="63"/>
      <c r="D30" s="63"/>
      <c r="E30" s="63"/>
      <c r="F30" s="121"/>
      <c r="G30" s="122"/>
      <c r="H30" s="121"/>
      <c r="I30" s="122"/>
      <c r="J30" s="121"/>
      <c r="K30" s="122"/>
      <c r="L30" s="63"/>
      <c r="M30" s="64"/>
      <c r="N30" s="16"/>
      <c r="O30" s="4"/>
      <c r="P30" s="4"/>
    </row>
    <row r="31" spans="1:13" ht="33.75">
      <c r="A31" s="29" t="s">
        <v>55</v>
      </c>
      <c r="B31" s="79" t="s">
        <v>107</v>
      </c>
      <c r="C31" s="27" t="s">
        <v>8</v>
      </c>
      <c r="D31" s="27" t="s">
        <v>44</v>
      </c>
      <c r="E31" s="46">
        <v>3</v>
      </c>
      <c r="F31" s="123">
        <v>0</v>
      </c>
      <c r="G31" s="114">
        <f aca="true" t="shared" si="7" ref="G31:G46">ROUND(E31*F31,2)</f>
        <v>0</v>
      </c>
      <c r="H31" s="123">
        <v>0</v>
      </c>
      <c r="I31" s="114">
        <f aca="true" t="shared" si="8" ref="I31:I46">ROUND(E31*H31,2)</f>
        <v>0</v>
      </c>
      <c r="J31" s="123">
        <v>0</v>
      </c>
      <c r="K31" s="114">
        <f aca="true" t="shared" si="9" ref="K31:K46">ROUND(E31*J31,2)</f>
        <v>0</v>
      </c>
      <c r="L31" s="27">
        <f t="shared" si="5"/>
        <v>0</v>
      </c>
      <c r="M31" s="28">
        <f aca="true" t="shared" si="10" ref="M31:M46">G31+I31+K31</f>
        <v>0</v>
      </c>
    </row>
    <row r="32" spans="1:13" ht="22.5">
      <c r="A32" s="29" t="s">
        <v>56</v>
      </c>
      <c r="B32" s="79" t="s">
        <v>158</v>
      </c>
      <c r="C32" s="27" t="s">
        <v>8</v>
      </c>
      <c r="D32" s="27" t="s">
        <v>44</v>
      </c>
      <c r="E32" s="46">
        <v>3</v>
      </c>
      <c r="F32" s="123">
        <v>0</v>
      </c>
      <c r="G32" s="114">
        <f t="shared" si="7"/>
        <v>0</v>
      </c>
      <c r="H32" s="123">
        <v>0</v>
      </c>
      <c r="I32" s="114">
        <f t="shared" si="8"/>
        <v>0</v>
      </c>
      <c r="J32" s="123">
        <v>0</v>
      </c>
      <c r="K32" s="114">
        <f t="shared" si="9"/>
        <v>0</v>
      </c>
      <c r="L32" s="27">
        <f t="shared" si="5"/>
        <v>0</v>
      </c>
      <c r="M32" s="28">
        <f t="shared" si="10"/>
        <v>0</v>
      </c>
    </row>
    <row r="33" spans="1:13" ht="22.5">
      <c r="A33" s="29" t="s">
        <v>57</v>
      </c>
      <c r="B33" s="79" t="s">
        <v>109</v>
      </c>
      <c r="C33" s="27" t="s">
        <v>8</v>
      </c>
      <c r="D33" s="27" t="s">
        <v>44</v>
      </c>
      <c r="E33" s="46">
        <v>2</v>
      </c>
      <c r="F33" s="123">
        <v>0</v>
      </c>
      <c r="G33" s="114">
        <f t="shared" si="7"/>
        <v>0</v>
      </c>
      <c r="H33" s="123">
        <v>0</v>
      </c>
      <c r="I33" s="114">
        <f t="shared" si="8"/>
        <v>0</v>
      </c>
      <c r="J33" s="123">
        <v>0</v>
      </c>
      <c r="K33" s="114">
        <f t="shared" si="9"/>
        <v>0</v>
      </c>
      <c r="L33" s="27">
        <f t="shared" si="5"/>
        <v>0</v>
      </c>
      <c r="M33" s="28">
        <f t="shared" si="10"/>
        <v>0</v>
      </c>
    </row>
    <row r="34" spans="1:13" ht="22.5">
      <c r="A34" s="29" t="s">
        <v>58</v>
      </c>
      <c r="B34" s="79" t="s">
        <v>103</v>
      </c>
      <c r="C34" s="27" t="s">
        <v>8</v>
      </c>
      <c r="D34" s="27" t="s">
        <v>44</v>
      </c>
      <c r="E34" s="46">
        <v>2</v>
      </c>
      <c r="F34" s="123">
        <v>0</v>
      </c>
      <c r="G34" s="114">
        <f t="shared" si="7"/>
        <v>0</v>
      </c>
      <c r="H34" s="123">
        <v>0</v>
      </c>
      <c r="I34" s="114">
        <f t="shared" si="8"/>
        <v>0</v>
      </c>
      <c r="J34" s="123">
        <v>0</v>
      </c>
      <c r="K34" s="114">
        <f t="shared" si="9"/>
        <v>0</v>
      </c>
      <c r="L34" s="27">
        <f t="shared" si="5"/>
        <v>0</v>
      </c>
      <c r="M34" s="28">
        <f t="shared" si="10"/>
        <v>0</v>
      </c>
    </row>
    <row r="35" spans="1:13" ht="22.5">
      <c r="A35" s="29" t="s">
        <v>59</v>
      </c>
      <c r="B35" s="79" t="s">
        <v>101</v>
      </c>
      <c r="C35" s="27" t="s">
        <v>8</v>
      </c>
      <c r="D35" s="27" t="s">
        <v>44</v>
      </c>
      <c r="E35" s="46">
        <v>1</v>
      </c>
      <c r="F35" s="123">
        <v>0</v>
      </c>
      <c r="G35" s="114">
        <f t="shared" si="7"/>
        <v>0</v>
      </c>
      <c r="H35" s="123">
        <v>0</v>
      </c>
      <c r="I35" s="114">
        <f t="shared" si="8"/>
        <v>0</v>
      </c>
      <c r="J35" s="123">
        <v>0</v>
      </c>
      <c r="K35" s="114">
        <f t="shared" si="9"/>
        <v>0</v>
      </c>
      <c r="L35" s="27">
        <f t="shared" si="5"/>
        <v>0</v>
      </c>
      <c r="M35" s="28">
        <f t="shared" si="10"/>
        <v>0</v>
      </c>
    </row>
    <row r="36" spans="1:13" ht="22.5">
      <c r="A36" s="29" t="s">
        <v>60</v>
      </c>
      <c r="B36" s="79" t="s">
        <v>102</v>
      </c>
      <c r="C36" s="27" t="s">
        <v>8</v>
      </c>
      <c r="D36" s="27" t="s">
        <v>44</v>
      </c>
      <c r="E36" s="46">
        <v>1</v>
      </c>
      <c r="F36" s="123">
        <v>0</v>
      </c>
      <c r="G36" s="114">
        <f t="shared" si="7"/>
        <v>0</v>
      </c>
      <c r="H36" s="123">
        <v>0</v>
      </c>
      <c r="I36" s="114">
        <f t="shared" si="8"/>
        <v>0</v>
      </c>
      <c r="J36" s="123">
        <v>0</v>
      </c>
      <c r="K36" s="114">
        <f t="shared" si="9"/>
        <v>0</v>
      </c>
      <c r="L36" s="27">
        <f t="shared" si="5"/>
        <v>0</v>
      </c>
      <c r="M36" s="28">
        <f t="shared" si="10"/>
        <v>0</v>
      </c>
    </row>
    <row r="37" spans="1:13" ht="22.5">
      <c r="A37" s="29" t="s">
        <v>91</v>
      </c>
      <c r="B37" s="79" t="s">
        <v>159</v>
      </c>
      <c r="C37" s="27" t="s">
        <v>8</v>
      </c>
      <c r="D37" s="27" t="s">
        <v>44</v>
      </c>
      <c r="E37" s="46">
        <v>1</v>
      </c>
      <c r="F37" s="123">
        <v>0</v>
      </c>
      <c r="G37" s="114">
        <f t="shared" si="7"/>
        <v>0</v>
      </c>
      <c r="H37" s="123">
        <v>0</v>
      </c>
      <c r="I37" s="114">
        <f t="shared" si="8"/>
        <v>0</v>
      </c>
      <c r="J37" s="123">
        <v>0</v>
      </c>
      <c r="K37" s="114">
        <f t="shared" si="9"/>
        <v>0</v>
      </c>
      <c r="L37" s="27">
        <f t="shared" si="5"/>
        <v>0</v>
      </c>
      <c r="M37" s="28">
        <f t="shared" si="10"/>
        <v>0</v>
      </c>
    </row>
    <row r="38" spans="1:13" ht="22.5">
      <c r="A38" s="29" t="s">
        <v>97</v>
      </c>
      <c r="B38" s="79" t="s">
        <v>160</v>
      </c>
      <c r="C38" s="27" t="s">
        <v>8</v>
      </c>
      <c r="D38" s="27" t="s">
        <v>44</v>
      </c>
      <c r="E38" s="46">
        <v>10</v>
      </c>
      <c r="F38" s="123">
        <v>0</v>
      </c>
      <c r="G38" s="114">
        <f t="shared" si="7"/>
        <v>0</v>
      </c>
      <c r="H38" s="123">
        <v>0</v>
      </c>
      <c r="I38" s="114">
        <f t="shared" si="8"/>
        <v>0</v>
      </c>
      <c r="J38" s="123">
        <v>0</v>
      </c>
      <c r="K38" s="114">
        <f t="shared" si="9"/>
        <v>0</v>
      </c>
      <c r="L38" s="27">
        <f t="shared" si="5"/>
        <v>0</v>
      </c>
      <c r="M38" s="28">
        <f t="shared" si="10"/>
        <v>0</v>
      </c>
    </row>
    <row r="39" spans="1:16" ht="12.75">
      <c r="A39" s="29" t="s">
        <v>138</v>
      </c>
      <c r="B39" s="79" t="s">
        <v>100</v>
      </c>
      <c r="C39" s="27" t="s">
        <v>8</v>
      </c>
      <c r="D39" s="27" t="s">
        <v>44</v>
      </c>
      <c r="E39" s="46">
        <v>1</v>
      </c>
      <c r="F39" s="123">
        <v>0</v>
      </c>
      <c r="G39" s="114">
        <f t="shared" si="7"/>
        <v>0</v>
      </c>
      <c r="H39" s="123">
        <v>0</v>
      </c>
      <c r="I39" s="114">
        <f t="shared" si="8"/>
        <v>0</v>
      </c>
      <c r="J39" s="123">
        <v>0</v>
      </c>
      <c r="K39" s="114">
        <f t="shared" si="9"/>
        <v>0</v>
      </c>
      <c r="L39" s="27">
        <f t="shared" si="5"/>
        <v>0</v>
      </c>
      <c r="M39" s="28">
        <f t="shared" si="10"/>
        <v>0</v>
      </c>
      <c r="N39" s="16"/>
      <c r="O39" s="4"/>
      <c r="P39" s="4"/>
    </row>
    <row r="40" spans="1:16" ht="12.75">
      <c r="A40" s="29" t="s">
        <v>139</v>
      </c>
      <c r="B40" s="79" t="s">
        <v>98</v>
      </c>
      <c r="C40" s="27" t="s">
        <v>8</v>
      </c>
      <c r="D40" s="27" t="s">
        <v>44</v>
      </c>
      <c r="E40" s="46">
        <v>1</v>
      </c>
      <c r="F40" s="123">
        <v>0</v>
      </c>
      <c r="G40" s="114">
        <f t="shared" si="7"/>
        <v>0</v>
      </c>
      <c r="H40" s="123">
        <v>0</v>
      </c>
      <c r="I40" s="114">
        <f t="shared" si="8"/>
        <v>0</v>
      </c>
      <c r="J40" s="123">
        <v>0</v>
      </c>
      <c r="K40" s="114">
        <f t="shared" si="9"/>
        <v>0</v>
      </c>
      <c r="L40" s="27">
        <f t="shared" si="5"/>
        <v>0</v>
      </c>
      <c r="M40" s="28">
        <f t="shared" si="10"/>
        <v>0</v>
      </c>
      <c r="N40" s="16"/>
      <c r="O40" s="4"/>
      <c r="P40" s="4"/>
    </row>
    <row r="41" spans="1:13" ht="12.75">
      <c r="A41" s="29" t="s">
        <v>140</v>
      </c>
      <c r="B41" s="79" t="s">
        <v>108</v>
      </c>
      <c r="C41" s="27" t="s">
        <v>8</v>
      </c>
      <c r="D41" s="27" t="s">
        <v>39</v>
      </c>
      <c r="E41" s="46">
        <v>3.995988</v>
      </c>
      <c r="F41" s="123">
        <v>0</v>
      </c>
      <c r="G41" s="114">
        <f t="shared" si="7"/>
        <v>0</v>
      </c>
      <c r="H41" s="123">
        <v>0</v>
      </c>
      <c r="I41" s="114">
        <f t="shared" si="8"/>
        <v>0</v>
      </c>
      <c r="J41" s="123">
        <v>0</v>
      </c>
      <c r="K41" s="114">
        <f t="shared" si="9"/>
        <v>0</v>
      </c>
      <c r="L41" s="27">
        <f t="shared" si="5"/>
        <v>0</v>
      </c>
      <c r="M41" s="28">
        <f t="shared" si="10"/>
        <v>0</v>
      </c>
    </row>
    <row r="42" spans="1:13" ht="12.75">
      <c r="A42" s="29" t="s">
        <v>141</v>
      </c>
      <c r="B42" s="79" t="s">
        <v>68</v>
      </c>
      <c r="C42" s="27" t="s">
        <v>8</v>
      </c>
      <c r="D42" s="27" t="s">
        <v>39</v>
      </c>
      <c r="E42" s="46">
        <v>2.6506406250000003</v>
      </c>
      <c r="F42" s="123">
        <v>0</v>
      </c>
      <c r="G42" s="114">
        <f t="shared" si="7"/>
        <v>0</v>
      </c>
      <c r="H42" s="123">
        <v>0</v>
      </c>
      <c r="I42" s="114">
        <f t="shared" si="8"/>
        <v>0</v>
      </c>
      <c r="J42" s="123">
        <v>0</v>
      </c>
      <c r="K42" s="114">
        <f t="shared" si="9"/>
        <v>0</v>
      </c>
      <c r="L42" s="27">
        <f t="shared" si="5"/>
        <v>0</v>
      </c>
      <c r="M42" s="28">
        <f t="shared" si="10"/>
        <v>0</v>
      </c>
    </row>
    <row r="43" spans="1:16" ht="12.75">
      <c r="A43" s="29" t="s">
        <v>142</v>
      </c>
      <c r="B43" s="79" t="s">
        <v>73</v>
      </c>
      <c r="C43" s="27" t="s">
        <v>8</v>
      </c>
      <c r="D43" s="27" t="s">
        <v>39</v>
      </c>
      <c r="E43" s="46">
        <v>2.6506406250000003</v>
      </c>
      <c r="F43" s="123">
        <v>0</v>
      </c>
      <c r="G43" s="114">
        <f t="shared" si="7"/>
        <v>0</v>
      </c>
      <c r="H43" s="123">
        <v>0</v>
      </c>
      <c r="I43" s="114">
        <f t="shared" si="8"/>
        <v>0</v>
      </c>
      <c r="J43" s="123">
        <v>0</v>
      </c>
      <c r="K43" s="114">
        <f t="shared" si="9"/>
        <v>0</v>
      </c>
      <c r="L43" s="27">
        <f t="shared" si="5"/>
        <v>0</v>
      </c>
      <c r="M43" s="28">
        <f t="shared" si="10"/>
        <v>0</v>
      </c>
      <c r="N43" s="16"/>
      <c r="O43" s="4"/>
      <c r="P43" s="4"/>
    </row>
    <row r="44" spans="1:13" ht="12.75">
      <c r="A44" s="29" t="s">
        <v>143</v>
      </c>
      <c r="B44" s="79" t="s">
        <v>72</v>
      </c>
      <c r="C44" s="27" t="s">
        <v>8</v>
      </c>
      <c r="D44" s="27" t="s">
        <v>30</v>
      </c>
      <c r="E44" s="46">
        <v>7.068375</v>
      </c>
      <c r="F44" s="123">
        <v>0</v>
      </c>
      <c r="G44" s="114">
        <f t="shared" si="7"/>
        <v>0</v>
      </c>
      <c r="H44" s="123">
        <v>0</v>
      </c>
      <c r="I44" s="114">
        <f t="shared" si="8"/>
        <v>0</v>
      </c>
      <c r="J44" s="123">
        <v>0</v>
      </c>
      <c r="K44" s="114">
        <f t="shared" si="9"/>
        <v>0</v>
      </c>
      <c r="L44" s="27">
        <f t="shared" si="5"/>
        <v>0</v>
      </c>
      <c r="M44" s="28">
        <f t="shared" si="10"/>
        <v>0</v>
      </c>
    </row>
    <row r="45" spans="1:13" ht="33.75">
      <c r="A45" s="29" t="s">
        <v>144</v>
      </c>
      <c r="B45" s="79" t="s">
        <v>146</v>
      </c>
      <c r="C45" s="27" t="s">
        <v>8</v>
      </c>
      <c r="D45" s="27" t="s">
        <v>29</v>
      </c>
      <c r="E45" s="46">
        <v>13.8825</v>
      </c>
      <c r="F45" s="123">
        <v>0</v>
      </c>
      <c r="G45" s="114">
        <f t="shared" si="7"/>
        <v>0</v>
      </c>
      <c r="H45" s="123">
        <v>0</v>
      </c>
      <c r="I45" s="114">
        <f t="shared" si="8"/>
        <v>0</v>
      </c>
      <c r="J45" s="123">
        <v>0</v>
      </c>
      <c r="K45" s="114">
        <f t="shared" si="9"/>
        <v>0</v>
      </c>
      <c r="L45" s="27">
        <f t="shared" si="5"/>
        <v>0</v>
      </c>
      <c r="M45" s="28">
        <f t="shared" si="10"/>
        <v>0</v>
      </c>
    </row>
    <row r="46" spans="1:16" ht="12.75">
      <c r="A46" s="29" t="s">
        <v>145</v>
      </c>
      <c r="B46" s="79" t="s">
        <v>93</v>
      </c>
      <c r="C46" s="27" t="s">
        <v>8</v>
      </c>
      <c r="D46" s="27" t="s">
        <v>39</v>
      </c>
      <c r="E46" s="46">
        <v>0.30825968750000005</v>
      </c>
      <c r="F46" s="123">
        <v>0</v>
      </c>
      <c r="G46" s="114">
        <f t="shared" si="7"/>
        <v>0</v>
      </c>
      <c r="H46" s="123">
        <v>0</v>
      </c>
      <c r="I46" s="114">
        <f t="shared" si="8"/>
        <v>0</v>
      </c>
      <c r="J46" s="123">
        <v>0</v>
      </c>
      <c r="K46" s="114">
        <f t="shared" si="9"/>
        <v>0</v>
      </c>
      <c r="L46" s="27">
        <f t="shared" si="5"/>
        <v>0</v>
      </c>
      <c r="M46" s="28">
        <f t="shared" si="10"/>
        <v>0</v>
      </c>
      <c r="N46" s="16"/>
      <c r="O46" s="4"/>
      <c r="P46" s="4"/>
    </row>
    <row r="47" spans="1:16" ht="12.75">
      <c r="A47" s="105" t="s">
        <v>61</v>
      </c>
      <c r="B47" s="78" t="s">
        <v>128</v>
      </c>
      <c r="C47" s="63"/>
      <c r="D47" s="63"/>
      <c r="E47" s="63"/>
      <c r="F47" s="121"/>
      <c r="G47" s="122"/>
      <c r="H47" s="121"/>
      <c r="I47" s="122"/>
      <c r="J47" s="121"/>
      <c r="K47" s="122"/>
      <c r="L47" s="63"/>
      <c r="M47" s="64"/>
      <c r="N47" s="16"/>
      <c r="O47" s="4"/>
      <c r="P47" s="4"/>
    </row>
    <row r="48" spans="1:16" ht="22.5">
      <c r="A48" s="29" t="s">
        <v>62</v>
      </c>
      <c r="B48" s="80" t="s">
        <v>77</v>
      </c>
      <c r="C48" s="34" t="s">
        <v>8</v>
      </c>
      <c r="D48" s="25" t="s">
        <v>30</v>
      </c>
      <c r="E48" s="33">
        <v>14.52</v>
      </c>
      <c r="F48" s="113">
        <v>0</v>
      </c>
      <c r="G48" s="114">
        <f aca="true" t="shared" si="11" ref="G48:G58">ROUND(E48*F48,2)</f>
        <v>0</v>
      </c>
      <c r="H48" s="113">
        <v>0</v>
      </c>
      <c r="I48" s="114">
        <f aca="true" t="shared" si="12" ref="I48:I58">ROUND(E48*H48,2)</f>
        <v>0</v>
      </c>
      <c r="J48" s="113">
        <v>0</v>
      </c>
      <c r="K48" s="114">
        <f aca="true" t="shared" si="13" ref="K48:K58">ROUND(E48*J48,2)</f>
        <v>0</v>
      </c>
      <c r="L48" s="27">
        <f t="shared" si="5"/>
        <v>0</v>
      </c>
      <c r="M48" s="28">
        <f aca="true" t="shared" si="14" ref="M48:M58">G48+I48+K48</f>
        <v>0</v>
      </c>
      <c r="N48" s="16"/>
      <c r="O48" s="4"/>
      <c r="P48" s="4"/>
    </row>
    <row r="49" spans="1:16" ht="12.75">
      <c r="A49" s="29" t="s">
        <v>63</v>
      </c>
      <c r="B49" s="80" t="s">
        <v>76</v>
      </c>
      <c r="C49" s="34" t="s">
        <v>8</v>
      </c>
      <c r="D49" s="25" t="s">
        <v>39</v>
      </c>
      <c r="E49" s="33">
        <v>0.1089</v>
      </c>
      <c r="F49" s="113">
        <v>0</v>
      </c>
      <c r="G49" s="114">
        <f t="shared" si="11"/>
        <v>0</v>
      </c>
      <c r="H49" s="113">
        <v>0</v>
      </c>
      <c r="I49" s="114">
        <f t="shared" si="12"/>
        <v>0</v>
      </c>
      <c r="J49" s="113">
        <v>0</v>
      </c>
      <c r="K49" s="114">
        <f t="shared" si="13"/>
        <v>0</v>
      </c>
      <c r="L49" s="27">
        <f t="shared" si="5"/>
        <v>0</v>
      </c>
      <c r="M49" s="28">
        <f t="shared" si="14"/>
        <v>0</v>
      </c>
      <c r="N49" s="16"/>
      <c r="O49" s="4"/>
      <c r="P49" s="4"/>
    </row>
    <row r="50" spans="1:13" ht="12.75">
      <c r="A50" s="29" t="s">
        <v>64</v>
      </c>
      <c r="B50" s="81" t="s">
        <v>69</v>
      </c>
      <c r="C50" s="32" t="s">
        <v>8</v>
      </c>
      <c r="D50" s="25" t="s">
        <v>39</v>
      </c>
      <c r="E50" s="33">
        <v>0.16</v>
      </c>
      <c r="F50" s="113">
        <v>0</v>
      </c>
      <c r="G50" s="114">
        <f t="shared" si="11"/>
        <v>0</v>
      </c>
      <c r="H50" s="113">
        <v>0</v>
      </c>
      <c r="I50" s="114">
        <f t="shared" si="12"/>
        <v>0</v>
      </c>
      <c r="J50" s="113">
        <v>0</v>
      </c>
      <c r="K50" s="114">
        <f t="shared" si="13"/>
        <v>0</v>
      </c>
      <c r="L50" s="27">
        <f t="shared" si="5"/>
        <v>0</v>
      </c>
      <c r="M50" s="28">
        <f t="shared" si="14"/>
        <v>0</v>
      </c>
    </row>
    <row r="51" spans="1:13" ht="22.5">
      <c r="A51" s="29" t="s">
        <v>65</v>
      </c>
      <c r="B51" s="80" t="s">
        <v>70</v>
      </c>
      <c r="C51" s="32" t="s">
        <v>8</v>
      </c>
      <c r="D51" s="25" t="s">
        <v>39</v>
      </c>
      <c r="E51" s="33">
        <v>0.9</v>
      </c>
      <c r="F51" s="113">
        <v>0</v>
      </c>
      <c r="G51" s="114">
        <f t="shared" si="11"/>
        <v>0</v>
      </c>
      <c r="H51" s="113">
        <v>0</v>
      </c>
      <c r="I51" s="114">
        <f t="shared" si="12"/>
        <v>0</v>
      </c>
      <c r="J51" s="113">
        <v>0</v>
      </c>
      <c r="K51" s="114">
        <f t="shared" si="13"/>
        <v>0</v>
      </c>
      <c r="L51" s="27">
        <f t="shared" si="5"/>
        <v>0</v>
      </c>
      <c r="M51" s="28">
        <f t="shared" si="14"/>
        <v>0</v>
      </c>
    </row>
    <row r="52" spans="1:13" ht="12.75">
      <c r="A52" s="29" t="s">
        <v>66</v>
      </c>
      <c r="B52" s="81" t="s">
        <v>80</v>
      </c>
      <c r="C52" s="32" t="s">
        <v>8</v>
      </c>
      <c r="D52" s="25" t="s">
        <v>39</v>
      </c>
      <c r="E52" s="33">
        <v>0.9</v>
      </c>
      <c r="F52" s="113">
        <v>0</v>
      </c>
      <c r="G52" s="114">
        <f t="shared" si="11"/>
        <v>0</v>
      </c>
      <c r="H52" s="113">
        <v>0</v>
      </c>
      <c r="I52" s="114">
        <f t="shared" si="12"/>
        <v>0</v>
      </c>
      <c r="J52" s="113">
        <v>0</v>
      </c>
      <c r="K52" s="114">
        <f t="shared" si="13"/>
        <v>0</v>
      </c>
      <c r="L52" s="27">
        <f t="shared" si="5"/>
        <v>0</v>
      </c>
      <c r="M52" s="28">
        <f t="shared" si="14"/>
        <v>0</v>
      </c>
    </row>
    <row r="53" spans="1:13" ht="12.75">
      <c r="A53" s="29" t="s">
        <v>67</v>
      </c>
      <c r="B53" s="80" t="s">
        <v>71</v>
      </c>
      <c r="C53" s="32" t="s">
        <v>8</v>
      </c>
      <c r="D53" s="25" t="s">
        <v>30</v>
      </c>
      <c r="E53" s="33">
        <v>3.36</v>
      </c>
      <c r="F53" s="113">
        <v>0</v>
      </c>
      <c r="G53" s="114">
        <f t="shared" si="11"/>
        <v>0</v>
      </c>
      <c r="H53" s="113">
        <v>0</v>
      </c>
      <c r="I53" s="114">
        <f t="shared" si="12"/>
        <v>0</v>
      </c>
      <c r="J53" s="113">
        <v>0</v>
      </c>
      <c r="K53" s="114">
        <f t="shared" si="13"/>
        <v>0</v>
      </c>
      <c r="L53" s="27">
        <f t="shared" si="5"/>
        <v>0</v>
      </c>
      <c r="M53" s="28">
        <f t="shared" si="14"/>
        <v>0</v>
      </c>
    </row>
    <row r="54" spans="1:16" ht="22.5">
      <c r="A54" s="29" t="s">
        <v>74</v>
      </c>
      <c r="B54" s="80" t="s">
        <v>78</v>
      </c>
      <c r="C54" s="34" t="s">
        <v>8</v>
      </c>
      <c r="D54" s="26" t="s">
        <v>29</v>
      </c>
      <c r="E54" s="33">
        <v>23.52</v>
      </c>
      <c r="F54" s="113">
        <v>0</v>
      </c>
      <c r="G54" s="114">
        <f t="shared" si="11"/>
        <v>0</v>
      </c>
      <c r="H54" s="113">
        <v>0</v>
      </c>
      <c r="I54" s="114">
        <f t="shared" si="12"/>
        <v>0</v>
      </c>
      <c r="J54" s="113">
        <v>0</v>
      </c>
      <c r="K54" s="114">
        <f t="shared" si="13"/>
        <v>0</v>
      </c>
      <c r="L54" s="27">
        <f t="shared" si="5"/>
        <v>0</v>
      </c>
      <c r="M54" s="28">
        <f t="shared" si="14"/>
        <v>0</v>
      </c>
      <c r="N54" s="16"/>
      <c r="O54" s="4"/>
      <c r="P54" s="4"/>
    </row>
    <row r="55" spans="1:16" ht="22.5">
      <c r="A55" s="29" t="s">
        <v>75</v>
      </c>
      <c r="B55" s="80" t="s">
        <v>79</v>
      </c>
      <c r="C55" s="34" t="s">
        <v>8</v>
      </c>
      <c r="D55" s="26" t="s">
        <v>29</v>
      </c>
      <c r="E55" s="33">
        <v>28.44</v>
      </c>
      <c r="F55" s="113">
        <v>0</v>
      </c>
      <c r="G55" s="114">
        <f t="shared" si="11"/>
        <v>0</v>
      </c>
      <c r="H55" s="113">
        <v>0</v>
      </c>
      <c r="I55" s="114">
        <f t="shared" si="12"/>
        <v>0</v>
      </c>
      <c r="J55" s="113">
        <v>0</v>
      </c>
      <c r="K55" s="114">
        <f t="shared" si="13"/>
        <v>0</v>
      </c>
      <c r="L55" s="27">
        <f t="shared" si="5"/>
        <v>0</v>
      </c>
      <c r="M55" s="28">
        <f t="shared" si="14"/>
        <v>0</v>
      </c>
      <c r="N55" s="16"/>
      <c r="O55" s="4"/>
      <c r="P55" s="4"/>
    </row>
    <row r="56" spans="1:16" ht="12.75">
      <c r="A56" s="29" t="s">
        <v>81</v>
      </c>
      <c r="B56" s="80" t="s">
        <v>93</v>
      </c>
      <c r="C56" s="34" t="s">
        <v>8</v>
      </c>
      <c r="D56" s="25" t="s">
        <v>39</v>
      </c>
      <c r="E56" s="33">
        <v>0.12</v>
      </c>
      <c r="F56" s="113">
        <v>0</v>
      </c>
      <c r="G56" s="114">
        <f t="shared" si="11"/>
        <v>0</v>
      </c>
      <c r="H56" s="113">
        <v>0</v>
      </c>
      <c r="I56" s="114">
        <f t="shared" si="12"/>
        <v>0</v>
      </c>
      <c r="J56" s="113">
        <v>0</v>
      </c>
      <c r="K56" s="114">
        <f t="shared" si="13"/>
        <v>0</v>
      </c>
      <c r="L56" s="27">
        <f t="shared" si="5"/>
        <v>0</v>
      </c>
      <c r="M56" s="28">
        <f t="shared" si="14"/>
        <v>0</v>
      </c>
      <c r="N56" s="16"/>
      <c r="O56" s="4"/>
      <c r="P56" s="4"/>
    </row>
    <row r="57" spans="1:16" ht="12.75">
      <c r="A57" s="29" t="s">
        <v>92</v>
      </c>
      <c r="B57" s="80" t="s">
        <v>95</v>
      </c>
      <c r="C57" s="34" t="s">
        <v>18</v>
      </c>
      <c r="D57" s="26" t="s">
        <v>44</v>
      </c>
      <c r="E57" s="33">
        <v>2</v>
      </c>
      <c r="F57" s="113">
        <v>0</v>
      </c>
      <c r="G57" s="114">
        <f t="shared" si="11"/>
        <v>0</v>
      </c>
      <c r="H57" s="113">
        <v>0</v>
      </c>
      <c r="I57" s="114">
        <f t="shared" si="12"/>
        <v>0</v>
      </c>
      <c r="J57" s="113">
        <v>0</v>
      </c>
      <c r="K57" s="114">
        <f t="shared" si="13"/>
        <v>0</v>
      </c>
      <c r="L57" s="27">
        <f t="shared" si="5"/>
        <v>0</v>
      </c>
      <c r="M57" s="28">
        <f t="shared" si="14"/>
        <v>0</v>
      </c>
      <c r="N57" s="16"/>
      <c r="O57" s="4"/>
      <c r="P57" s="4"/>
    </row>
    <row r="58" spans="1:16" ht="22.5">
      <c r="A58" s="29" t="s">
        <v>94</v>
      </c>
      <c r="B58" s="80" t="s">
        <v>162</v>
      </c>
      <c r="C58" s="34" t="s">
        <v>8</v>
      </c>
      <c r="D58" s="26" t="s">
        <v>44</v>
      </c>
      <c r="E58" s="33">
        <v>2</v>
      </c>
      <c r="F58" s="113">
        <v>0</v>
      </c>
      <c r="G58" s="114">
        <f t="shared" si="11"/>
        <v>0</v>
      </c>
      <c r="H58" s="113">
        <v>0</v>
      </c>
      <c r="I58" s="114">
        <f t="shared" si="12"/>
        <v>0</v>
      </c>
      <c r="J58" s="113">
        <v>0</v>
      </c>
      <c r="K58" s="114">
        <f t="shared" si="13"/>
        <v>0</v>
      </c>
      <c r="L58" s="27">
        <f t="shared" si="5"/>
        <v>0</v>
      </c>
      <c r="M58" s="28">
        <f t="shared" si="14"/>
        <v>0</v>
      </c>
      <c r="N58" s="16"/>
      <c r="O58" s="4"/>
      <c r="P58" s="4"/>
    </row>
    <row r="59" spans="1:16" ht="12.75">
      <c r="A59" s="105" t="s">
        <v>148</v>
      </c>
      <c r="B59" s="82" t="s">
        <v>123</v>
      </c>
      <c r="C59" s="67"/>
      <c r="D59" s="67"/>
      <c r="E59" s="67"/>
      <c r="F59" s="124"/>
      <c r="G59" s="125"/>
      <c r="H59" s="124"/>
      <c r="I59" s="125"/>
      <c r="J59" s="124"/>
      <c r="K59" s="125"/>
      <c r="L59" s="67"/>
      <c r="M59" s="68"/>
      <c r="N59" s="20"/>
      <c r="O59" s="4"/>
      <c r="P59" s="4"/>
    </row>
    <row r="60" spans="1:16" ht="22.5">
      <c r="A60" s="29" t="s">
        <v>149</v>
      </c>
      <c r="B60" s="35" t="s">
        <v>42</v>
      </c>
      <c r="C60" s="36" t="s">
        <v>8</v>
      </c>
      <c r="D60" s="26" t="s">
        <v>30</v>
      </c>
      <c r="E60" s="33">
        <v>16.86</v>
      </c>
      <c r="F60" s="113">
        <v>0</v>
      </c>
      <c r="G60" s="114">
        <f>ROUND(E60*F60,2)</f>
        <v>0</v>
      </c>
      <c r="H60" s="113">
        <v>0</v>
      </c>
      <c r="I60" s="114">
        <f>ROUND(E60*H60,2)</f>
        <v>0</v>
      </c>
      <c r="J60" s="113">
        <v>0</v>
      </c>
      <c r="K60" s="114">
        <f>ROUND(E60*J60,2)</f>
        <v>0</v>
      </c>
      <c r="L60" s="27">
        <f t="shared" si="5"/>
        <v>0</v>
      </c>
      <c r="M60" s="28">
        <f>G60+I60+K60</f>
        <v>0</v>
      </c>
      <c r="N60" s="20"/>
      <c r="O60" s="4"/>
      <c r="P60" s="4"/>
    </row>
    <row r="61" spans="1:16" ht="22.5">
      <c r="A61" s="29" t="s">
        <v>161</v>
      </c>
      <c r="B61" s="35" t="s">
        <v>41</v>
      </c>
      <c r="C61" s="36" t="s">
        <v>8</v>
      </c>
      <c r="D61" s="26" t="s">
        <v>30</v>
      </c>
      <c r="E61" s="33">
        <v>16.86</v>
      </c>
      <c r="F61" s="113">
        <v>0</v>
      </c>
      <c r="G61" s="114">
        <f>ROUND(E61*F61,2)</f>
        <v>0</v>
      </c>
      <c r="H61" s="113">
        <v>0</v>
      </c>
      <c r="I61" s="114">
        <f>ROUND(E61*H61,2)</f>
        <v>0</v>
      </c>
      <c r="J61" s="113">
        <v>0</v>
      </c>
      <c r="K61" s="114">
        <f>ROUND(E61*J61,2)</f>
        <v>0</v>
      </c>
      <c r="L61" s="27">
        <f t="shared" si="5"/>
        <v>0</v>
      </c>
      <c r="M61" s="28">
        <f>G61+I61+K61</f>
        <v>0</v>
      </c>
      <c r="N61" s="20"/>
      <c r="O61" s="4"/>
      <c r="P61" s="4"/>
    </row>
    <row r="62" spans="1:16" ht="12.75">
      <c r="A62" s="104" t="s">
        <v>13</v>
      </c>
      <c r="B62" s="83" t="s">
        <v>52</v>
      </c>
      <c r="C62" s="51"/>
      <c r="D62" s="49"/>
      <c r="E62" s="49"/>
      <c r="F62" s="126"/>
      <c r="G62" s="127"/>
      <c r="H62" s="126"/>
      <c r="I62" s="127"/>
      <c r="J62" s="126"/>
      <c r="K62" s="127"/>
      <c r="L62" s="49"/>
      <c r="M62" s="50"/>
      <c r="N62" s="20"/>
      <c r="O62" s="4"/>
      <c r="P62" s="4"/>
    </row>
    <row r="63" spans="1:16" ht="12.75">
      <c r="A63" s="105" t="s">
        <v>34</v>
      </c>
      <c r="B63" s="82" t="s">
        <v>122</v>
      </c>
      <c r="C63" s="67"/>
      <c r="D63" s="67"/>
      <c r="E63" s="67"/>
      <c r="F63" s="124"/>
      <c r="G63" s="125"/>
      <c r="H63" s="124"/>
      <c r="I63" s="125"/>
      <c r="J63" s="124"/>
      <c r="K63" s="125"/>
      <c r="L63" s="67"/>
      <c r="M63" s="68"/>
      <c r="N63" s="20"/>
      <c r="O63" s="4"/>
      <c r="P63" s="4"/>
    </row>
    <row r="64" spans="1:16" ht="33.75">
      <c r="A64" s="29" t="s">
        <v>35</v>
      </c>
      <c r="B64" s="35" t="s">
        <v>135</v>
      </c>
      <c r="C64" s="36" t="s">
        <v>8</v>
      </c>
      <c r="D64" s="25" t="s">
        <v>39</v>
      </c>
      <c r="E64" s="31">
        <v>181.1725</v>
      </c>
      <c r="F64" s="118">
        <v>0</v>
      </c>
      <c r="G64" s="114">
        <f>ROUND(E64*F64,2)</f>
        <v>0</v>
      </c>
      <c r="H64" s="118">
        <v>0</v>
      </c>
      <c r="I64" s="114">
        <f>ROUND(E64*H64,2)</f>
        <v>0</v>
      </c>
      <c r="J64" s="118">
        <v>0</v>
      </c>
      <c r="K64" s="114">
        <f>ROUND(E64*J64,2)</f>
        <v>0</v>
      </c>
      <c r="L64" s="27">
        <f aca="true" t="shared" si="15" ref="L64:L69">F64+H64+J64</f>
        <v>0</v>
      </c>
      <c r="M64" s="28">
        <f>G64+I64+K64</f>
        <v>0</v>
      </c>
      <c r="N64" s="20"/>
      <c r="O64" s="4"/>
      <c r="P64" s="4"/>
    </row>
    <row r="65" spans="1:16" ht="33.75">
      <c r="A65" s="29" t="s">
        <v>150</v>
      </c>
      <c r="B65" s="35" t="s">
        <v>136</v>
      </c>
      <c r="C65" s="36" t="s">
        <v>8</v>
      </c>
      <c r="D65" s="25" t="s">
        <v>39</v>
      </c>
      <c r="E65" s="31">
        <v>79.94775</v>
      </c>
      <c r="F65" s="118">
        <v>0</v>
      </c>
      <c r="G65" s="114">
        <f>ROUND(E65*F65,2)</f>
        <v>0</v>
      </c>
      <c r="H65" s="118">
        <v>0</v>
      </c>
      <c r="I65" s="114">
        <f>ROUND(E65*H65,2)</f>
        <v>0</v>
      </c>
      <c r="J65" s="118">
        <v>0</v>
      </c>
      <c r="K65" s="114">
        <f>ROUND(E65*J65,2)</f>
        <v>0</v>
      </c>
      <c r="L65" s="27">
        <f t="shared" si="15"/>
        <v>0</v>
      </c>
      <c r="M65" s="28">
        <f>G65+I65+K65</f>
        <v>0</v>
      </c>
      <c r="N65" s="20"/>
      <c r="O65" s="4"/>
      <c r="P65" s="4"/>
    </row>
    <row r="66" spans="1:16" ht="22.5">
      <c r="A66" s="29" t="s">
        <v>151</v>
      </c>
      <c r="B66" s="35" t="s">
        <v>82</v>
      </c>
      <c r="C66" s="36" t="s">
        <v>8</v>
      </c>
      <c r="D66" s="25" t="s">
        <v>30</v>
      </c>
      <c r="E66" s="31">
        <v>164.42900000000003</v>
      </c>
      <c r="F66" s="118">
        <v>0</v>
      </c>
      <c r="G66" s="114">
        <f>ROUND(E66*F66,2)</f>
        <v>0</v>
      </c>
      <c r="H66" s="118">
        <v>0</v>
      </c>
      <c r="I66" s="114">
        <f>ROUND(E66*H66,2)</f>
        <v>0</v>
      </c>
      <c r="J66" s="118">
        <v>0</v>
      </c>
      <c r="K66" s="114">
        <f>ROUND(E66*J66,2)</f>
        <v>0</v>
      </c>
      <c r="L66" s="27">
        <f t="shared" si="15"/>
        <v>0</v>
      </c>
      <c r="M66" s="28">
        <f>G66+I66+K66</f>
        <v>0</v>
      </c>
      <c r="N66" s="20"/>
      <c r="O66" s="17"/>
      <c r="P66" s="17"/>
    </row>
    <row r="67" spans="1:16" ht="22.5">
      <c r="A67" s="29" t="s">
        <v>152</v>
      </c>
      <c r="B67" s="47" t="s">
        <v>129</v>
      </c>
      <c r="C67" s="36" t="s">
        <v>8</v>
      </c>
      <c r="D67" s="25" t="s">
        <v>30</v>
      </c>
      <c r="E67" s="31">
        <v>3.65</v>
      </c>
      <c r="F67" s="118">
        <v>0</v>
      </c>
      <c r="G67" s="114">
        <f>ROUND(E67*F67,2)</f>
        <v>0</v>
      </c>
      <c r="H67" s="118">
        <v>0</v>
      </c>
      <c r="I67" s="114">
        <f>ROUND(E67*H67,2)</f>
        <v>0</v>
      </c>
      <c r="J67" s="118">
        <v>0</v>
      </c>
      <c r="K67" s="114">
        <f>ROUND(E67*J67,2)</f>
        <v>0</v>
      </c>
      <c r="L67" s="27">
        <f t="shared" si="15"/>
        <v>0</v>
      </c>
      <c r="M67" s="28">
        <f>G67+I67+K67</f>
        <v>0</v>
      </c>
      <c r="N67" s="20"/>
      <c r="O67" s="17"/>
      <c r="P67" s="17"/>
    </row>
    <row r="68" spans="1:16" ht="12.75">
      <c r="A68" s="105" t="s">
        <v>36</v>
      </c>
      <c r="B68" s="82" t="s">
        <v>121</v>
      </c>
      <c r="C68" s="67"/>
      <c r="D68" s="67"/>
      <c r="E68" s="67"/>
      <c r="F68" s="124"/>
      <c r="G68" s="125"/>
      <c r="H68" s="124"/>
      <c r="I68" s="125"/>
      <c r="J68" s="124"/>
      <c r="K68" s="125"/>
      <c r="L68" s="67"/>
      <c r="M68" s="68"/>
      <c r="N68" s="20"/>
      <c r="O68" s="4"/>
      <c r="P68" s="4"/>
    </row>
    <row r="69" spans="1:16" ht="12.75">
      <c r="A69" s="29" t="s">
        <v>37</v>
      </c>
      <c r="B69" s="35" t="s">
        <v>83</v>
      </c>
      <c r="C69" s="36" t="s">
        <v>8</v>
      </c>
      <c r="D69" s="25" t="s">
        <v>30</v>
      </c>
      <c r="E69" s="31">
        <v>116.9835</v>
      </c>
      <c r="F69" s="118">
        <v>0</v>
      </c>
      <c r="G69" s="114">
        <f>ROUND(E69*F69,2)</f>
        <v>0</v>
      </c>
      <c r="H69" s="118">
        <v>0</v>
      </c>
      <c r="I69" s="114">
        <f>ROUND(E69*H69,2)</f>
        <v>0</v>
      </c>
      <c r="J69" s="118">
        <v>0</v>
      </c>
      <c r="K69" s="114">
        <f>ROUND(E69*J69,2)</f>
        <v>0</v>
      </c>
      <c r="L69" s="27">
        <f t="shared" si="15"/>
        <v>0</v>
      </c>
      <c r="M69" s="28">
        <f>G69+I69+K69</f>
        <v>0</v>
      </c>
      <c r="N69" s="20"/>
      <c r="O69" s="4"/>
      <c r="P69" s="4"/>
    </row>
    <row r="70" spans="1:16" ht="12.75">
      <c r="A70" s="104" t="s">
        <v>14</v>
      </c>
      <c r="B70" s="84" t="s">
        <v>84</v>
      </c>
      <c r="C70" s="65"/>
      <c r="D70" s="65"/>
      <c r="E70" s="65"/>
      <c r="F70" s="128"/>
      <c r="G70" s="129"/>
      <c r="H70" s="128"/>
      <c r="I70" s="129"/>
      <c r="J70" s="128"/>
      <c r="K70" s="129"/>
      <c r="L70" s="65"/>
      <c r="M70" s="66"/>
      <c r="N70" s="20"/>
      <c r="O70" s="4"/>
      <c r="P70" s="4"/>
    </row>
    <row r="71" spans="1:16" ht="12.75">
      <c r="A71" s="105" t="s">
        <v>15</v>
      </c>
      <c r="B71" s="82" t="s">
        <v>120</v>
      </c>
      <c r="C71" s="67"/>
      <c r="D71" s="67"/>
      <c r="E71" s="67"/>
      <c r="F71" s="124"/>
      <c r="G71" s="125"/>
      <c r="H71" s="124"/>
      <c r="I71" s="125"/>
      <c r="J71" s="124"/>
      <c r="K71" s="125"/>
      <c r="L71" s="67"/>
      <c r="M71" s="68"/>
      <c r="N71" s="20"/>
      <c r="O71" s="4"/>
      <c r="P71" s="4"/>
    </row>
    <row r="72" spans="1:16" ht="12.75">
      <c r="A72" s="29" t="s">
        <v>38</v>
      </c>
      <c r="B72" s="35" t="s">
        <v>85</v>
      </c>
      <c r="C72" s="36" t="s">
        <v>86</v>
      </c>
      <c r="D72" s="25" t="s">
        <v>39</v>
      </c>
      <c r="E72" s="31">
        <v>42.75</v>
      </c>
      <c r="F72" s="118">
        <v>0</v>
      </c>
      <c r="G72" s="114">
        <f>ROUND(E72*F72,2)</f>
        <v>0</v>
      </c>
      <c r="H72" s="118">
        <v>0</v>
      </c>
      <c r="I72" s="114">
        <f>ROUND(E72*H72,2)</f>
        <v>0</v>
      </c>
      <c r="J72" s="118">
        <v>0</v>
      </c>
      <c r="K72" s="114">
        <f>ROUND(E72*J72,2)</f>
        <v>0</v>
      </c>
      <c r="L72" s="27">
        <f>F72+H72+J72</f>
        <v>0</v>
      </c>
      <c r="M72" s="28">
        <f>G72+I72+K72</f>
        <v>0</v>
      </c>
      <c r="N72" s="20"/>
      <c r="O72" s="4"/>
      <c r="P72" s="4"/>
    </row>
    <row r="73" spans="1:16" ht="22.5">
      <c r="A73" s="29" t="s">
        <v>51</v>
      </c>
      <c r="B73" s="35" t="s">
        <v>137</v>
      </c>
      <c r="C73" s="36" t="s">
        <v>8</v>
      </c>
      <c r="D73" s="25" t="s">
        <v>39</v>
      </c>
      <c r="E73" s="31">
        <v>42.75</v>
      </c>
      <c r="F73" s="118">
        <v>0</v>
      </c>
      <c r="G73" s="114">
        <f>ROUND(E73*F73,2)</f>
        <v>0</v>
      </c>
      <c r="H73" s="118">
        <v>0</v>
      </c>
      <c r="I73" s="114">
        <f>ROUND(E73*H73,2)</f>
        <v>0</v>
      </c>
      <c r="J73" s="118">
        <v>0</v>
      </c>
      <c r="K73" s="114">
        <f>ROUND(E73*J73,2)</f>
        <v>0</v>
      </c>
      <c r="L73" s="27">
        <f>F73+H73+J73</f>
        <v>0</v>
      </c>
      <c r="M73" s="28">
        <f>G73+I73+K73</f>
        <v>0</v>
      </c>
      <c r="N73" s="20"/>
      <c r="O73" s="4"/>
      <c r="P73" s="4"/>
    </row>
    <row r="74" spans="1:14" ht="12.75">
      <c r="A74" s="104" t="s">
        <v>16</v>
      </c>
      <c r="B74" s="84" t="s">
        <v>46</v>
      </c>
      <c r="C74" s="65"/>
      <c r="D74" s="65"/>
      <c r="E74" s="65"/>
      <c r="F74" s="128"/>
      <c r="G74" s="129"/>
      <c r="H74" s="128"/>
      <c r="I74" s="129"/>
      <c r="J74" s="128"/>
      <c r="K74" s="129"/>
      <c r="L74" s="65"/>
      <c r="M74" s="66"/>
      <c r="N74" s="20"/>
    </row>
    <row r="75" spans="1:14" ht="12.75">
      <c r="A75" s="105" t="s">
        <v>17</v>
      </c>
      <c r="B75" s="82" t="s">
        <v>46</v>
      </c>
      <c r="C75" s="67"/>
      <c r="D75" s="67"/>
      <c r="E75" s="67"/>
      <c r="F75" s="124"/>
      <c r="G75" s="125"/>
      <c r="H75" s="124"/>
      <c r="I75" s="125"/>
      <c r="J75" s="124"/>
      <c r="K75" s="125"/>
      <c r="L75" s="67"/>
      <c r="M75" s="68"/>
      <c r="N75" s="20"/>
    </row>
    <row r="76" spans="1:14" ht="12.75">
      <c r="A76" s="106" t="s">
        <v>53</v>
      </c>
      <c r="B76" s="42" t="s">
        <v>169</v>
      </c>
      <c r="C76" s="43" t="s">
        <v>86</v>
      </c>
      <c r="D76" s="41" t="s">
        <v>28</v>
      </c>
      <c r="E76" s="44">
        <v>44</v>
      </c>
      <c r="F76" s="130">
        <v>0</v>
      </c>
      <c r="G76" s="114">
        <f>ROUND(E76*F76,2)</f>
        <v>0</v>
      </c>
      <c r="H76" s="130">
        <v>0</v>
      </c>
      <c r="I76" s="114">
        <f>ROUND(E76*H76,2)</f>
        <v>0</v>
      </c>
      <c r="J76" s="130">
        <v>0</v>
      </c>
      <c r="K76" s="114">
        <f>ROUND(E76*J76,2)</f>
        <v>0</v>
      </c>
      <c r="L76" s="27">
        <f>F76+H76+J76</f>
        <v>0</v>
      </c>
      <c r="M76" s="28">
        <f>G76+I76+K76</f>
        <v>0</v>
      </c>
      <c r="N76" s="20"/>
    </row>
    <row r="77" spans="1:14" ht="13.5" thickBot="1">
      <c r="A77" s="106" t="s">
        <v>153</v>
      </c>
      <c r="B77" s="42" t="s">
        <v>124</v>
      </c>
      <c r="C77" s="43" t="s">
        <v>86</v>
      </c>
      <c r="D77" s="41" t="s">
        <v>125</v>
      </c>
      <c r="E77" s="44">
        <v>2</v>
      </c>
      <c r="F77" s="131">
        <v>0</v>
      </c>
      <c r="G77" s="114">
        <f>ROUND(E77*F77,2)</f>
        <v>0</v>
      </c>
      <c r="H77" s="131">
        <v>0</v>
      </c>
      <c r="I77" s="114">
        <f>ROUND(E77*H77,2)</f>
        <v>0</v>
      </c>
      <c r="J77" s="131">
        <v>0</v>
      </c>
      <c r="K77" s="114">
        <f>ROUND(E77*J77,2)</f>
        <v>0</v>
      </c>
      <c r="L77" s="27">
        <f>F77+H77+J77</f>
        <v>0</v>
      </c>
      <c r="M77" s="28">
        <f>G77+I77+K77</f>
        <v>0</v>
      </c>
      <c r="N77" s="20"/>
    </row>
    <row r="78" spans="1:14" ht="13.5" thickBot="1">
      <c r="A78" s="178"/>
      <c r="B78" s="179"/>
      <c r="C78" s="179"/>
      <c r="D78" s="179"/>
      <c r="E78" s="180"/>
      <c r="F78" s="142" t="s">
        <v>172</v>
      </c>
      <c r="G78" s="135">
        <f>SUM(G11:G77)</f>
        <v>0</v>
      </c>
      <c r="H78" s="143" t="s">
        <v>173</v>
      </c>
      <c r="I78" s="135">
        <f>SUM(I11:I77)</f>
        <v>0</v>
      </c>
      <c r="J78" s="143" t="s">
        <v>174</v>
      </c>
      <c r="K78" s="136">
        <f>SUM(K11:K77)</f>
        <v>0</v>
      </c>
      <c r="L78" s="137" t="s">
        <v>167</v>
      </c>
      <c r="M78" s="138">
        <f>SUM(M11:M77)</f>
        <v>0</v>
      </c>
      <c r="N78" s="18"/>
    </row>
    <row r="79" spans="2:21" ht="12.75">
      <c r="B79" s="13"/>
      <c r="C79" s="5"/>
      <c r="D79" s="8"/>
      <c r="E79" s="22"/>
      <c r="F79" s="22"/>
      <c r="G79" s="22"/>
      <c r="H79" s="22"/>
      <c r="I79" s="22"/>
      <c r="J79" s="22"/>
      <c r="K79" s="22"/>
      <c r="L79" s="191" t="s">
        <v>181</v>
      </c>
      <c r="M79" s="139">
        <f>M78*M92</f>
        <v>0</v>
      </c>
      <c r="N79" s="19"/>
      <c r="Q79" s="85"/>
      <c r="R79" s="85"/>
      <c r="S79" s="85"/>
      <c r="T79" s="85"/>
      <c r="U79" s="85"/>
    </row>
    <row r="80" spans="1:21" ht="13.5" thickBot="1">
      <c r="A80" s="97"/>
      <c r="C80" s="11"/>
      <c r="D80" s="7"/>
      <c r="E80" s="11"/>
      <c r="F80" s="11"/>
      <c r="G80" s="11"/>
      <c r="H80" s="11"/>
      <c r="I80" s="11"/>
      <c r="J80" s="11"/>
      <c r="K80" s="11"/>
      <c r="L80" s="140" t="s">
        <v>178</v>
      </c>
      <c r="M80" s="141">
        <f>SUM(M78:M79)</f>
        <v>0</v>
      </c>
      <c r="Q80" s="85"/>
      <c r="R80" s="85"/>
      <c r="S80" s="86"/>
      <c r="T80" s="87"/>
      <c r="U80" s="71"/>
    </row>
    <row r="81" spans="3:21" ht="13.5" thickBot="1">
      <c r="C81" s="11"/>
      <c r="D81" s="7"/>
      <c r="E81" s="11"/>
      <c r="F81" s="11"/>
      <c r="G81" s="11"/>
      <c r="H81" s="11"/>
      <c r="I81" s="11"/>
      <c r="J81" s="11"/>
      <c r="K81" s="11"/>
      <c r="L81" s="7"/>
      <c r="M81" s="6"/>
      <c r="Q81" s="85"/>
      <c r="R81" s="85"/>
      <c r="S81" s="86"/>
      <c r="T81" s="87"/>
      <c r="U81" s="71"/>
    </row>
    <row r="82" spans="3:21" ht="13.5" thickBot="1">
      <c r="C82" s="11"/>
      <c r="D82" s="7"/>
      <c r="E82" s="11"/>
      <c r="F82" s="11"/>
      <c r="G82" s="11"/>
      <c r="H82" s="11"/>
      <c r="I82" s="11"/>
      <c r="J82" s="170" t="s">
        <v>19</v>
      </c>
      <c r="K82" s="171"/>
      <c r="L82" s="171"/>
      <c r="M82" s="190"/>
      <c r="Q82" s="85"/>
      <c r="R82" s="85"/>
      <c r="S82" s="86"/>
      <c r="T82" s="87"/>
      <c r="U82" s="71"/>
    </row>
    <row r="83" spans="3:21" ht="12.75">
      <c r="C83" s="11"/>
      <c r="D83" s="7"/>
      <c r="E83" s="11"/>
      <c r="F83" s="11"/>
      <c r="G83" s="11"/>
      <c r="H83" s="11"/>
      <c r="I83" s="11"/>
      <c r="J83" s="182" t="s">
        <v>170</v>
      </c>
      <c r="K83" s="183"/>
      <c r="L83" s="183"/>
      <c r="M83" s="144">
        <v>0</v>
      </c>
      <c r="Q83" s="85"/>
      <c r="R83" s="85"/>
      <c r="S83" s="87"/>
      <c r="T83" s="87"/>
      <c r="U83" s="71"/>
    </row>
    <row r="84" spans="1:21" ht="12.75">
      <c r="A84" s="107"/>
      <c r="D84" s="5"/>
      <c r="E84" s="11"/>
      <c r="F84" s="11"/>
      <c r="G84" s="11"/>
      <c r="H84" s="11"/>
      <c r="I84" s="11"/>
      <c r="J84" s="184" t="s">
        <v>20</v>
      </c>
      <c r="K84" s="185"/>
      <c r="L84" s="185"/>
      <c r="M84" s="134">
        <v>0</v>
      </c>
      <c r="Q84" s="85"/>
      <c r="R84" s="85"/>
      <c r="S84" s="163"/>
      <c r="T84" s="163"/>
      <c r="U84" s="71"/>
    </row>
    <row r="85" spans="1:21" ht="12.75">
      <c r="A85" s="107"/>
      <c r="C85" s="5"/>
      <c r="D85" s="5"/>
      <c r="E85" s="11"/>
      <c r="F85" s="11"/>
      <c r="G85" s="11"/>
      <c r="H85" s="11"/>
      <c r="I85" s="11"/>
      <c r="J85" s="184" t="s">
        <v>45</v>
      </c>
      <c r="K85" s="185"/>
      <c r="L85" s="185"/>
      <c r="M85" s="134">
        <v>0</v>
      </c>
      <c r="O85" s="10"/>
      <c r="P85" s="10"/>
      <c r="Q85" s="85"/>
      <c r="R85" s="85"/>
      <c r="S85" s="163"/>
      <c r="T85" s="163"/>
      <c r="U85" s="71"/>
    </row>
    <row r="86" spans="1:21" ht="12.75">
      <c r="A86" s="107"/>
      <c r="C86" s="9"/>
      <c r="D86" s="9"/>
      <c r="E86" s="5"/>
      <c r="F86" s="5"/>
      <c r="G86" s="5"/>
      <c r="H86" s="5"/>
      <c r="I86" s="5"/>
      <c r="J86" s="184" t="s">
        <v>21</v>
      </c>
      <c r="K86" s="185"/>
      <c r="L86" s="185"/>
      <c r="M86" s="134">
        <v>0</v>
      </c>
      <c r="O86" s="10"/>
      <c r="P86" s="10"/>
      <c r="Q86" s="85"/>
      <c r="R86" s="85"/>
      <c r="S86" s="87"/>
      <c r="T86" s="87"/>
      <c r="U86" s="69"/>
    </row>
    <row r="87" spans="1:21" ht="12.75">
      <c r="A87" s="108"/>
      <c r="C87" s="21"/>
      <c r="D87" s="11"/>
      <c r="E87" s="5"/>
      <c r="F87" s="5"/>
      <c r="G87" s="5"/>
      <c r="H87" s="5"/>
      <c r="I87" s="5"/>
      <c r="J87" s="184" t="s">
        <v>22</v>
      </c>
      <c r="K87" s="185"/>
      <c r="L87" s="185"/>
      <c r="M87" s="134">
        <v>0</v>
      </c>
      <c r="O87" s="4"/>
      <c r="P87" s="4"/>
      <c r="Q87" s="85"/>
      <c r="R87" s="85"/>
      <c r="S87" s="163"/>
      <c r="T87" s="163"/>
      <c r="U87" s="71"/>
    </row>
    <row r="88" spans="1:21" ht="12.75">
      <c r="A88" s="107"/>
      <c r="J88" s="184" t="s">
        <v>23</v>
      </c>
      <c r="K88" s="185"/>
      <c r="L88" s="185"/>
      <c r="M88" s="134">
        <v>0</v>
      </c>
      <c r="Q88" s="85"/>
      <c r="R88" s="85"/>
      <c r="S88" s="163"/>
      <c r="T88" s="163"/>
      <c r="U88" s="71"/>
    </row>
    <row r="89" spans="1:21" ht="12.75">
      <c r="A89" s="108"/>
      <c r="J89" s="168" t="s">
        <v>179</v>
      </c>
      <c r="K89" s="169"/>
      <c r="L89" s="169"/>
      <c r="M89" s="134">
        <v>0</v>
      </c>
      <c r="Q89" s="88"/>
      <c r="R89" s="88"/>
      <c r="S89" s="165"/>
      <c r="T89" s="165"/>
      <c r="U89" s="69"/>
    </row>
    <row r="90" spans="1:21" ht="12.75">
      <c r="A90" s="108"/>
      <c r="J90" s="172" t="s">
        <v>24</v>
      </c>
      <c r="K90" s="173"/>
      <c r="L90" s="174"/>
      <c r="M90" s="134">
        <v>0</v>
      </c>
      <c r="Q90" s="89"/>
      <c r="R90" s="89"/>
      <c r="S90" s="89"/>
      <c r="T90" s="90"/>
      <c r="U90" s="70"/>
    </row>
    <row r="91" spans="1:21" ht="13.5" thickBot="1">
      <c r="A91" s="108"/>
      <c r="J91" s="175" t="s">
        <v>25</v>
      </c>
      <c r="K91" s="176"/>
      <c r="L91" s="177"/>
      <c r="M91" s="146">
        <v>0</v>
      </c>
      <c r="Q91" s="167"/>
      <c r="R91" s="167"/>
      <c r="S91" s="91"/>
      <c r="T91" s="92"/>
      <c r="U91" s="72"/>
    </row>
    <row r="92" spans="1:21" ht="12.75" customHeight="1" thickBot="1">
      <c r="A92" s="108"/>
      <c r="J92" s="170" t="s">
        <v>171</v>
      </c>
      <c r="K92" s="171"/>
      <c r="L92" s="171"/>
      <c r="M92" s="147">
        <f>ROUND((((1+M83+M85+M86)*(1+M84)*(1+M87))/(1-M88))-1,4)</f>
        <v>0</v>
      </c>
      <c r="Q92" s="166"/>
      <c r="R92" s="166"/>
      <c r="S92" s="166"/>
      <c r="T92" s="93"/>
      <c r="U92" s="73"/>
    </row>
    <row r="93" spans="1:21" ht="12.75" customHeight="1">
      <c r="A93" s="108"/>
      <c r="J93" s="181"/>
      <c r="K93" s="181"/>
      <c r="L93" s="181"/>
      <c r="M93" s="145"/>
      <c r="Q93" s="164"/>
      <c r="R93" s="164"/>
      <c r="S93" s="164"/>
      <c r="T93" s="94"/>
      <c r="U93" s="73"/>
    </row>
    <row r="94" spans="17:21" ht="12.75">
      <c r="Q94" s="95"/>
      <c r="R94" s="95"/>
      <c r="S94" s="95"/>
      <c r="T94" s="96"/>
      <c r="U94" s="85"/>
    </row>
    <row r="98" ht="4.5" customHeight="1"/>
  </sheetData>
  <sheetProtection selectLockedCells="1" selectUnlockedCells="1"/>
  <mergeCells count="35">
    <mergeCell ref="J93:L93"/>
    <mergeCell ref="J83:L83"/>
    <mergeCell ref="J84:L84"/>
    <mergeCell ref="J85:L85"/>
    <mergeCell ref="A4:M4"/>
    <mergeCell ref="A2:M2"/>
    <mergeCell ref="J82:M82"/>
    <mergeCell ref="J86:L86"/>
    <mergeCell ref="J87:L87"/>
    <mergeCell ref="J88:L88"/>
    <mergeCell ref="J89:L89"/>
    <mergeCell ref="J92:L92"/>
    <mergeCell ref="J90:L90"/>
    <mergeCell ref="J91:L91"/>
    <mergeCell ref="A78:E78"/>
    <mergeCell ref="S88:T88"/>
    <mergeCell ref="S87:T87"/>
    <mergeCell ref="A1:M1"/>
    <mergeCell ref="A3:E3"/>
    <mergeCell ref="E7:E8"/>
    <mergeCell ref="A7:A8"/>
    <mergeCell ref="S84:T84"/>
    <mergeCell ref="Q93:S93"/>
    <mergeCell ref="S85:T85"/>
    <mergeCell ref="S89:T89"/>
    <mergeCell ref="Q92:S92"/>
    <mergeCell ref="Q91:R91"/>
    <mergeCell ref="D7:D8"/>
    <mergeCell ref="C7:C8"/>
    <mergeCell ref="C6:M6"/>
    <mergeCell ref="B7:B8"/>
    <mergeCell ref="F7:G7"/>
    <mergeCell ref="H7:I7"/>
    <mergeCell ref="J7:K7"/>
    <mergeCell ref="L7:M7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scale="55" r:id="rId3"/>
  <headerFooter alignWithMargins="0">
    <oddFooter>&amp;RPágina &amp;P de &amp;N</oddFooter>
  </headerFooter>
  <rowBreaks count="1" manualBreakCount="1">
    <brk id="47" max="12" man="1"/>
  </rowBreaks>
  <legacyDrawing r:id="rId2"/>
  <oleObjects>
    <oleObject progId="PBrush" shapeId="1582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César Augusto Rodrigues de Araújo</dc:creator>
  <cp:keywords/>
  <dc:description/>
  <cp:lastModifiedBy>Carlos Ruas de Araújo</cp:lastModifiedBy>
  <cp:lastPrinted>2017-03-28T17:19:25Z</cp:lastPrinted>
  <dcterms:created xsi:type="dcterms:W3CDTF">2014-05-05T16:42:42Z</dcterms:created>
  <dcterms:modified xsi:type="dcterms:W3CDTF">2017-03-28T17:29:51Z</dcterms:modified>
  <cp:category/>
  <cp:version/>
  <cp:contentType/>
  <cp:contentStatus/>
</cp:coreProperties>
</file>