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RÇAMENTO" sheetId="1" r:id="rId1"/>
  </sheets>
  <definedNames>
    <definedName name="_xlnm.Print_Area" localSheetId="0">'ORÇAMENTO'!$A$1:$N$124</definedName>
    <definedName name="Excel_BuiltIn_Print_Titles" localSheetId="0">'ORÇAMENTO'!$1:$5</definedName>
    <definedName name="_xlnm.Print_Titles" localSheetId="0">'ORÇAMENTO'!$1:$5</definedName>
  </definedNames>
  <calcPr fullCalcOnLoad="1"/>
</workbook>
</file>

<file path=xl/sharedStrings.xml><?xml version="1.0" encoding="utf-8"?>
<sst xmlns="http://schemas.openxmlformats.org/spreadsheetml/2006/main" count="310" uniqueCount="214">
  <si>
    <t>h</t>
  </si>
  <si>
    <t>1.2.1</t>
  </si>
  <si>
    <t>1.2.3</t>
  </si>
  <si>
    <t>MAT</t>
  </si>
  <si>
    <t>MÃO DE OBRA</t>
  </si>
  <si>
    <t>MATERIAL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</si>
  <si>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</si>
  <si>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</si>
  <si>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</si>
  <si>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</si>
  <si>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</si>
  <si>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</si>
  <si>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</si>
  <si>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</si>
  <si>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</si>
  <si>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</si>
  <si>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</si>
  <si>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</si>
  <si>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</si>
  <si>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m2</t>
  </si>
  <si>
    <t>m3</t>
  </si>
  <si>
    <t>1.2</t>
  </si>
  <si>
    <t>m</t>
  </si>
  <si>
    <t>1.3</t>
  </si>
  <si>
    <t>2.0</t>
  </si>
  <si>
    <t>ESTRUTURA CONCRETO</t>
  </si>
  <si>
    <t>2.1</t>
  </si>
  <si>
    <t>Infraestrutura</t>
  </si>
  <si>
    <t>kg</t>
  </si>
  <si>
    <t>MATERIAIS</t>
  </si>
  <si>
    <t>3.0</t>
  </si>
  <si>
    <t>4.0</t>
  </si>
  <si>
    <t>4.1</t>
  </si>
  <si>
    <t>5.0</t>
  </si>
  <si>
    <t>5.1</t>
  </si>
  <si>
    <t>EMPRE</t>
  </si>
  <si>
    <t>6.0</t>
  </si>
  <si>
    <t>6.1</t>
  </si>
  <si>
    <t>6.1.1</t>
  </si>
  <si>
    <t>7.0</t>
  </si>
  <si>
    <t>7.1</t>
  </si>
  <si>
    <t>8.0</t>
  </si>
  <si>
    <t>8.1</t>
  </si>
  <si>
    <t>LOCACAO CONVENCIONAL DE OBRA, ATRAVÉS DE GABARITO DE TABUAS CORRIDAS PONTALETADAS, SEM REAPROVEITAMENTO</t>
  </si>
  <si>
    <t>7.1.1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</si>
  <si>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</si>
  <si>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</si>
  <si>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</si>
  <si>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</si>
  <si>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</si>
  <si>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</si>
  <si>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</si>
  <si>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</si>
  <si>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>ENGENHEIRO RESIDENTE JUNIIOR</t>
  </si>
  <si>
    <t>8.1.1</t>
  </si>
  <si>
    <t>LANÇAMENTO / APLICAÇÃO MANUAL DE CONCRETO EM FUNDAÇÕES</t>
  </si>
  <si>
    <t>MO</t>
  </si>
  <si>
    <t xml:space="preserve">EQUIPAMENTOS </t>
  </si>
  <si>
    <t>SERVIÇOS PRELIMINARES</t>
  </si>
  <si>
    <t>Organização do Canteiro</t>
  </si>
  <si>
    <t>1.1.1</t>
  </si>
  <si>
    <t>1.2.2</t>
  </si>
  <si>
    <t>Locação da Obra</t>
  </si>
  <si>
    <t>1.3.1</t>
  </si>
  <si>
    <t>unid</t>
  </si>
  <si>
    <t xml:space="preserve">Limpeza final </t>
  </si>
  <si>
    <t>BDI SERVIÇOS</t>
  </si>
  <si>
    <t>TOTAL GERAL - SEM BDI e ADM</t>
  </si>
  <si>
    <t xml:space="preserve">BDI </t>
  </si>
  <si>
    <t xml:space="preserve">TOTAL GERALCOM BDI     </t>
  </si>
  <si>
    <t>Valor Total MO</t>
  </si>
  <si>
    <t>Valor Total MAT</t>
  </si>
  <si>
    <t>Valor Total EQ</t>
  </si>
  <si>
    <t>2.1.0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</si>
  <si>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</si>
  <si>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</si>
  <si>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</si>
  <si>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</si>
  <si>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</si>
  <si>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</si>
  <si>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</si>
  <si>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</si>
  <si>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</si>
  <si>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Administração da Obra</t>
  </si>
  <si>
    <t>Retiradas</t>
  </si>
  <si>
    <t>Estacas escavadas a trado e vigas baldrame</t>
  </si>
  <si>
    <t>Calhas de PVC para telhado</t>
  </si>
  <si>
    <t>DRENAGEM PLUVIAL</t>
  </si>
  <si>
    <t>CERCAS E PORTÃO DE TELA METÁLICA</t>
  </si>
  <si>
    <t>Cercas de tela metálica tipo alambrado</t>
  </si>
  <si>
    <t>PAVIMENTAÇÕES</t>
  </si>
  <si>
    <t>Revestimento Cerâmico</t>
  </si>
  <si>
    <t>Placas de concreto prensado</t>
  </si>
  <si>
    <t xml:space="preserve">LIMPEZA FINAL </t>
  </si>
  <si>
    <t>GRADES METÁLICAS</t>
  </si>
  <si>
    <t>Instalação de grades metálicas</t>
  </si>
  <si>
    <t>Portão de abrir em aço galvanizado e tela metálica</t>
  </si>
  <si>
    <t>3.1</t>
  </si>
  <si>
    <t>3.1.1</t>
  </si>
  <si>
    <t>3.1.2</t>
  </si>
  <si>
    <t>3.2</t>
  </si>
  <si>
    <t>3.2.1</t>
  </si>
  <si>
    <t>pç</t>
  </si>
  <si>
    <t>3.2.2</t>
  </si>
  <si>
    <t>3.2.3</t>
  </si>
  <si>
    <t>3.2.4</t>
  </si>
  <si>
    <t>4.1.1</t>
  </si>
  <si>
    <t>4.2</t>
  </si>
  <si>
    <t>4.2.1</t>
  </si>
  <si>
    <t>5.1.1.</t>
  </si>
  <si>
    <t>6.2</t>
  </si>
  <si>
    <t>6.2.1</t>
  </si>
  <si>
    <t>6.2.2</t>
  </si>
  <si>
    <t>3.2.5</t>
  </si>
  <si>
    <t>3.2.6</t>
  </si>
  <si>
    <t>MÃO DE OBRA PARA INSTALAÇÃO CALHAS DE PISO DE PVC</t>
  </si>
  <si>
    <t>Calhas de piso de PVC normal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</si>
  <si>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</si>
  <si>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</si>
  <si>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>Recolocação de pavimentação em paver</t>
  </si>
  <si>
    <t>REMOÇÃO MANUAL DAS PAVIMENTAÇÕES EM BLOCO DE CONCRETO INTERTRAVADO (PAVER) - PARTE A RETIRAR DO LOCAL E PARTE A SER RECOLOCADO</t>
  </si>
  <si>
    <t>4.3</t>
  </si>
  <si>
    <t>4.3.1</t>
  </si>
  <si>
    <t>Instalação da cerca metálica e do portão</t>
  </si>
  <si>
    <t>INSTALAÇÃO DA CERCA METÁLICA E DO PORTÃO</t>
  </si>
  <si>
    <t>ISSQN (CUNHA PORÃ)</t>
  </si>
  <si>
    <t>1.2.4</t>
  </si>
  <si>
    <t>3.2.7</t>
  </si>
  <si>
    <t>3.2.8</t>
  </si>
  <si>
    <t>Revestimento em argamassa</t>
  </si>
  <si>
    <t>7.1.2</t>
  </si>
  <si>
    <t>7.1.3</t>
  </si>
  <si>
    <t>7.2</t>
  </si>
  <si>
    <t>7.2.1</t>
  </si>
  <si>
    <t>7.2.2</t>
  </si>
  <si>
    <t>7.3</t>
  </si>
  <si>
    <t>7.3.1</t>
  </si>
  <si>
    <t>7.4</t>
  </si>
  <si>
    <t>7.4.1</t>
  </si>
  <si>
    <t>9.0</t>
  </si>
  <si>
    <t>9.1</t>
  </si>
  <si>
    <t>9.1.1</t>
  </si>
  <si>
    <t>DEMOLICAO DE REVESTIMENTO DE ARGAMASSA DE CAL E AREIA</t>
  </si>
  <si>
    <t>IMPERMEABILIZAÇÃO COM ARGAMASSA POLIMÉRICA A+B, COM 3 DEMÃOS CRUZADAS</t>
  </si>
  <si>
    <t>7.1.4</t>
  </si>
  <si>
    <t>Contrapiso Armado (Garagem e Acesso Principal)</t>
  </si>
  <si>
    <t>4.2.2</t>
  </si>
  <si>
    <t>unid.</t>
  </si>
  <si>
    <t>5.1.2</t>
  </si>
  <si>
    <t>5.1.3</t>
  </si>
  <si>
    <t>3.2.9</t>
  </si>
  <si>
    <t>ENSAIO DE RESISTÊNCIA À COMPRESSÃO SIMPLES - CONCRETO</t>
  </si>
  <si>
    <t>MONTAGEM E DESMONTAGEM DE FORMA DE VIGA, ESCORAMENTO COM PONTALETE DE MADEIRA, PE-DIREITO SIMPLES, EM MADEIRA SERRADA, 2 UTILIZAÇÕES</t>
  </si>
  <si>
    <t>APLICAÇÃO MANUAL DE PINTURA COM TINTA LÁTEX ACRÍLICA EM PAREDES, DUAS DEMÃOS</t>
  </si>
  <si>
    <t>LIMPEZA DE SUPERFICIES COM JATO DE ALTA PRESSAO DE AR E AGUA</t>
  </si>
  <si>
    <t>3.1.3</t>
  </si>
  <si>
    <t>SEGURO + GARANTIA</t>
  </si>
  <si>
    <t>REATERRO DE VALAS COM COMPACTAÇÃO MANUAL</t>
  </si>
  <si>
    <t>2.1.10</t>
  </si>
  <si>
    <t>LOCACAO DE ANDAIME METALICO TUBULAR TIPO TORRE</t>
  </si>
  <si>
    <t>caixa</t>
  </si>
  <si>
    <t>1.2.5</t>
  </si>
  <si>
    <t>REMOÇÃO PINTURA PAREDES INTERNAS SALA CONFIGURAÇÃO URNAS</t>
  </si>
  <si>
    <t>PINTURA</t>
  </si>
  <si>
    <t>Pintura sobre reboco novo e paredes internas Sala Configuração Urnas</t>
  </si>
  <si>
    <t>8.1.2</t>
  </si>
  <si>
    <t>8.1.3</t>
  </si>
  <si>
    <t>10.0</t>
  </si>
  <si>
    <t>10.1</t>
  </si>
  <si>
    <t>10.1.1</t>
  </si>
  <si>
    <t>ADMINISTRAÇÃO DA OBRA</t>
  </si>
  <si>
    <t>SELADOR PARA PAREDES INTERNAS E EXTERNAS</t>
  </si>
  <si>
    <t>6.1.2</t>
  </si>
  <si>
    <t>IMPERMEABILIZAÇÃO COM TINTA IMPERMEABILIZANTE ELÁSTICA, DE BASE ACRÍLICA</t>
  </si>
  <si>
    <t>APLICAÇÃO E LIXAMENTO DE MASSA LÁTEX EM PAREDES, DUAS DEMÃOS</t>
  </si>
  <si>
    <t>REVESTIMENTO E IMPERMEABILIZAÇÃO DE PAREDES</t>
  </si>
  <si>
    <t>Impermeabilizações</t>
  </si>
  <si>
    <t>semana</t>
  </si>
  <si>
    <t>COMPOSIÇÃO BDI</t>
  </si>
  <si>
    <t>MODELO DE PROPOSTA</t>
  </si>
  <si>
    <t>PLACA DE OBRA, CHAPA EM AÇO GALVANIZADO 1,00 x 2,00 m</t>
  </si>
  <si>
    <t>CARGA MANUAL DE ENTULHO EM CAMINHAO BASCULANTE 6 m³</t>
  </si>
  <si>
    <t>TRANSPORTE DE ENTULHO COM CAMINHAO BASCULANTE 6 m³, RODOVIA PAVIMENTADA, DMT 0,5 A 1,0 KM</t>
  </si>
  <si>
    <t>ESCAVACAO MANUAL DE VALAS EM TERRA COMPACTA, PROF. 2m&lt;H&lt;3m</t>
  </si>
  <si>
    <t>ESTACA A TRADO (BROCA) DIAMETRO 15 cm, EM CONCRETO MOLDADO IN LOCO, 25 MPA, SEM ARMAÇÃO</t>
  </si>
  <si>
    <t>ARMAÇÃO DE FUNDAÇÕES E ESTRUTURAS DE CONCRETO ARMADO, EXCETO VIGAS, PILARES E LAJES (EDIFICAÇÃO TÉRREA OU SOBRADO), UTILIZANDO AÇO CA-60 DE 5 mm, MONTAGEM</t>
  </si>
  <si>
    <t>ARMAÇÃO DE FUNDAÇÕES E ESTRUTURAS DE CONCRETO ARMADO, EXCETO VIGAS, PILARES E LAJES (EDIFICAÇÃO TÉRREA OU SOBRADO), UTILIZANDO AÇO CA-50 DE 6,3 mm, MONTAGEM</t>
  </si>
  <si>
    <t>ARMAÇÃO DE FUNDAÇÕES E ESTRUTURAS DE CONCRETO ARMADO, EXCETO VIGAS, PILARES E LAJES (EDIFICAÇÃO TÉRREA OU SOBRADO), UTILIZANDO AÇO CA-50 DE 8 mm, MONTAGEM</t>
  </si>
  <si>
    <t>CONCRETO FCK=25 MPA, VIRADO EM BETONEIRA, SEM LANÇAMENTO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</si>
  <si>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</si>
  <si>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</si>
  <si>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BASE DE APOIO DE CONCRETO USINADO CONVENCIONAL, ESPESSURA 10 cm</t>
  </si>
  <si>
    <t>CALHA PVC PARA PISO 130 mm, COMP. 2,5 m</t>
  </si>
  <si>
    <t>BOCAL PARA CALHA DE PISO NORMAL DN 130 X 100 COM SAÍDA LATERAL</t>
  </si>
  <si>
    <t>CABECEIRA P/CALHA 130 X 100 mm NORMAL SAIDA OPC.</t>
  </si>
  <si>
    <t>GRELHA PISO CZ.130/0,50 m PARA PEDESTRES</t>
  </si>
  <si>
    <t>TUBO PVC SERIE NORMAL, DN 100 mm, PARA ESGOTO PREDIAL</t>
  </si>
  <si>
    <t>LUVA SIMPLES, PVC, SOLDAVEL, DN 100 mm, SERIE NORMAL, PARA ESGOTO PREDIAL</t>
  </si>
  <si>
    <t>CERCA EM TELA DE AÇO SOLDADO TRAMA 15 x 5 cm, Ø DO FIO 3 mm, FIXADA EM TUBO DE AÇO GALVANIZADO Ø2" , BASE EM VIGA BALDRAME 10 X 15 cm EM CONCRETO ARMADO DE 15 MPA E TRADO A CADA DESCIDA DO TUBO</t>
  </si>
  <si>
    <t>PORTÃO DE ABRIR EM TELA MALHA 5 X 15 cm, COM MONTANTE 2 1/2" E TUBO 2" AÇO GALVANIZADO, INCLUSO DOBRADIÇAS, TRINCOS E CADEADOS</t>
  </si>
  <si>
    <t>CADEADOS PARA PORTÃO, CORPO EM LATÃO E HASTE EM AÇO, 45 mm</t>
  </si>
  <si>
    <t>GRADES METÁLICAS COM QUADROS EM PERFIS TUBULARES, DIMENSÕES 50 X 20 mm, ESPESSURA  1,50 mm, E BARRAS CHATAS SOLDADAS AO QUADRO, CONFORME PROJETO, COM ACABAMENTO EM FUNDO ANTICORROSIVO E PINTURA ESMALTE SINTÉTICO BRILHANTE, APLICADA COM PISTOLA</t>
  </si>
  <si>
    <t>CADEADO PARA GRADE, CORPO EM LATÃO E HASTE EM AÇO, 45 mm</t>
  </si>
  <si>
    <t>CADEADO PARA GRADE, CORPO EM LATÃO E HASTE LONGA EM AÇO, 35-75 mm</t>
  </si>
  <si>
    <t>CHAPISCO APLICADO EM ALVENARIA (SEM PRESENÇA DE VÃOS) E ESTRUTURAS DE CONCRETO DE FACHADA, COM COLHER DE PEDREIRO. ARGAMASSA TRAÇO 1:3 COM PREPARO EM BETONEIRA 400 L</t>
  </si>
  <si>
    <t>EMBOÇO OU MASSA ÚNICA EM ARGAMASSA TRAÇO 1:2:8, PREPARO MANUAL, APLICADA MANUALMENTE EM PANOS CEGOS DE FACHADA (SEM PRESENÇA DE VÃOS), ESPESSURA DE 25 mm.</t>
  </si>
  <si>
    <t>LASTRO DE BRITA, ESPESSURA 5 cm, COMPACTADO</t>
  </si>
  <si>
    <t>CONTRAPISO EM CONCRETO 20 MPa, ESPESSURA 7 cm, COM ACABAMENTO DA SUPERFÍCIE</t>
  </si>
  <si>
    <t>ADITIVO IMPERMEABILIZANTE PARA SER ADICIONADO À MASSA DO CONTRAPISO (CONSUMO = 8 KG/m³)</t>
  </si>
  <si>
    <t xml:space="preserve">ARMAÇÃO DE LAJE DE UMA ESTRUTURA CONVENCIONAL DE CONCRETO ARMADO EM UMA EDIFICAÇÃO TÉRREA OU SOBRADO UTILIZANDO AÇO CA-60 DE 5.0 mm - MONTAGEM </t>
  </si>
  <si>
    <t>REVESTIMENTO CERÂMICO PARA PISO COM PLACAS TIPO GRÊS DE DIMENSÕES 45 X 45 cm APLICADA EM AMBIENTES DE ÁREA MAIOR QUE 10 m², INCLUSO REJUNTAMENTO</t>
  </si>
  <si>
    <t>RODAPÉ CERÂMICO DE 7 cm DE ALTURA COM PLACAS TIPO GRÊS DE DIMENSÕES 45 X 45 cm</t>
  </si>
  <si>
    <t>REVESTIMENTO EM PLACA DE CONCRETO PRENSADO PARA CALÇADAS - MODELOS CONVENCIONAL E PODOTÁTIL, DIMENSÕES 40 X 40 X 2,5 cm, ASSENTADA COM ARGAMASSA COLANTE TIPO ACII, REJUNTADO</t>
  </si>
  <si>
    <t>REPARO DE PASSEIO EM PISO INTERTRAVADO COM BLOCO RETANGULAR DE CONCRETO, COR NATURAL, 20 X 10 cm, ESPESSURA 6 cm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</si>
</sst>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6"/>
      <name val="Arial"/>
      <family val="2"/>
    </font>
    <font>
      <sz val="18"/>
      <color theme="3"/>
      <name val="Calibri Ligh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43" fontId="18" fillId="0" borderId="0" xfId="64" applyFont="1" applyAlignment="1">
      <alignment/>
    </xf>
    <xf numFmtId="43" fontId="18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4" fontId="18" fillId="0" borderId="10" xfId="47" applyFont="1" applyFill="1" applyBorder="1" applyAlignment="1" applyProtection="1">
      <alignment horizontal="center"/>
      <protection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0" fontId="18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164" fontId="18" fillId="0" borderId="10" xfId="47" applyFont="1" applyFill="1" applyBorder="1" applyAlignment="1" applyProtection="1">
      <alignment horizontal="right"/>
      <protection/>
    </xf>
    <xf numFmtId="0" fontId="18" fillId="0" borderId="13" xfId="0" applyFont="1" applyBorder="1" applyAlignment="1">
      <alignment horizontal="left"/>
    </xf>
    <xf numFmtId="0" fontId="18" fillId="24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 wrapText="1"/>
    </xf>
    <xf numFmtId="0" fontId="21" fillId="16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1" fillId="8" borderId="16" xfId="0" applyFont="1" applyFill="1" applyBorder="1" applyAlignment="1">
      <alignment horizontal="center" wrapText="1"/>
    </xf>
    <xf numFmtId="0" fontId="21" fillId="4" borderId="17" xfId="0" applyFont="1" applyFill="1" applyBorder="1" applyAlignment="1">
      <alignment horizontal="center"/>
    </xf>
    <xf numFmtId="164" fontId="21" fillId="8" borderId="10" xfId="47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>
      <alignment/>
    </xf>
    <xf numFmtId="43" fontId="0" fillId="0" borderId="0" xfId="0" applyNumberForma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2" fontId="21" fillId="4" borderId="10" xfId="0" applyNumberFormat="1" applyFont="1" applyFill="1" applyBorder="1" applyAlignment="1">
      <alignment horizontal="left"/>
    </xf>
    <xf numFmtId="2" fontId="21" fillId="4" borderId="10" xfId="0" applyNumberFormat="1" applyFont="1" applyFill="1" applyBorder="1" applyAlignment="1">
      <alignment horizontal="right"/>
    </xf>
    <xf numFmtId="2" fontId="21" fillId="4" borderId="10" xfId="0" applyNumberFormat="1" applyFont="1" applyFill="1" applyBorder="1" applyAlignment="1">
      <alignment/>
    </xf>
    <xf numFmtId="164" fontId="21" fillId="4" borderId="10" xfId="47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8" fillId="0" borderId="13" xfId="0" applyFont="1" applyBorder="1" applyAlignment="1">
      <alignment horizontal="left" vertical="center"/>
    </xf>
    <xf numFmtId="164" fontId="21" fillId="25" borderId="10" xfId="0" applyNumberFormat="1" applyFont="1" applyFill="1" applyBorder="1" applyAlignment="1">
      <alignment horizontal="center"/>
    </xf>
    <xf numFmtId="164" fontId="21" fillId="26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/>
    </xf>
    <xf numFmtId="164" fontId="18" fillId="24" borderId="10" xfId="47" applyFont="1" applyFill="1" applyBorder="1" applyAlignment="1" applyProtection="1">
      <alignment horizontal="center"/>
      <protection/>
    </xf>
    <xf numFmtId="0" fontId="18" fillId="24" borderId="10" xfId="0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164" fontId="21" fillId="25" borderId="10" xfId="0" applyNumberFormat="1" applyFont="1" applyFill="1" applyBorder="1" applyAlignment="1">
      <alignment horizontal="left"/>
    </xf>
    <xf numFmtId="164" fontId="21" fillId="26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164" fontId="26" fillId="27" borderId="10" xfId="0" applyNumberFormat="1" applyFont="1" applyFill="1" applyBorder="1" applyAlignment="1">
      <alignment horizontal="center" wrapText="1"/>
    </xf>
    <xf numFmtId="164" fontId="26" fillId="27" borderId="10" xfId="0" applyNumberFormat="1" applyFont="1" applyFill="1" applyBorder="1" applyAlignment="1">
      <alignment/>
    </xf>
    <xf numFmtId="0" fontId="21" fillId="8" borderId="15" xfId="0" applyFont="1" applyFill="1" applyBorder="1" applyAlignment="1">
      <alignment horizontal="center" wrapText="1"/>
    </xf>
    <xf numFmtId="43" fontId="18" fillId="24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10" fontId="18" fillId="0" borderId="18" xfId="47" applyNumberFormat="1" applyFont="1" applyFill="1" applyBorder="1" applyAlignment="1" applyProtection="1">
      <alignment horizontal="center"/>
      <protection/>
    </xf>
    <xf numFmtId="10" fontId="18" fillId="0" borderId="19" xfId="47" applyNumberFormat="1" applyFont="1" applyFill="1" applyBorder="1" applyAlignment="1" applyProtection="1">
      <alignment horizontal="center"/>
      <protection/>
    </xf>
    <xf numFmtId="10" fontId="21" fillId="0" borderId="20" xfId="47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43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vertical="center" wrapText="1"/>
    </xf>
    <xf numFmtId="43" fontId="18" fillId="24" borderId="0" xfId="0" applyNumberFormat="1" applyFont="1" applyFill="1" applyBorder="1" applyAlignment="1">
      <alignment horizontal="center"/>
    </xf>
    <xf numFmtId="164" fontId="18" fillId="24" borderId="10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10" fontId="21" fillId="24" borderId="19" xfId="47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64" fontId="18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right"/>
    </xf>
    <xf numFmtId="2" fontId="18" fillId="24" borderId="10" xfId="0" applyNumberFormat="1" applyFont="1" applyFill="1" applyBorder="1" applyAlignment="1">
      <alignment horizontal="right"/>
    </xf>
    <xf numFmtId="43" fontId="21" fillId="24" borderId="0" xfId="0" applyNumberFormat="1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18" fillId="28" borderId="10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1" fillId="8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21" fillId="4" borderId="10" xfId="0" applyNumberFormat="1" applyFont="1" applyFill="1" applyBorder="1" applyAlignment="1">
      <alignment horizontal="left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/>
    </xf>
    <xf numFmtId="10" fontId="18" fillId="0" borderId="26" xfId="47" applyNumberFormat="1" applyFont="1" applyFill="1" applyBorder="1" applyAlignment="1" applyProtection="1">
      <alignment horizontal="center"/>
      <protection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  <xf numFmtId="0" fontId="21" fillId="26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1" fillId="8" borderId="30" xfId="0" applyFont="1" applyFill="1" applyBorder="1" applyAlignment="1">
      <alignment horizontal="center" wrapText="1"/>
    </xf>
    <xf numFmtId="0" fontId="18" fillId="24" borderId="30" xfId="0" applyFont="1" applyFill="1" applyBorder="1" applyAlignment="1">
      <alignment horizontal="center"/>
    </xf>
    <xf numFmtId="0" fontId="18" fillId="24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2" fontId="21" fillId="6" borderId="10" xfId="0" applyNumberFormat="1" applyFont="1" applyFill="1" applyBorder="1" applyAlignment="1">
      <alignment horizontal="center"/>
    </xf>
    <xf numFmtId="2" fontId="21" fillId="6" borderId="10" xfId="0" applyNumberFormat="1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left"/>
    </xf>
    <xf numFmtId="0" fontId="21" fillId="26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164" fontId="21" fillId="8" borderId="10" xfId="47" applyFont="1" applyFill="1" applyBorder="1" applyAlignment="1" applyProtection="1">
      <alignment horizontal="center"/>
      <protection/>
    </xf>
    <xf numFmtId="0" fontId="18" fillId="28" borderId="10" xfId="0" applyFont="1" applyFill="1" applyBorder="1" applyAlignment="1">
      <alignment/>
    </xf>
    <xf numFmtId="0" fontId="21" fillId="4" borderId="10" xfId="0" applyFont="1" applyFill="1" applyBorder="1" applyAlignment="1">
      <alignment wrapText="1"/>
    </xf>
    <xf numFmtId="2" fontId="21" fillId="4" borderId="10" xfId="0" applyNumberFormat="1" applyFont="1" applyFill="1" applyBorder="1" applyAlignment="1">
      <alignment wrapText="1"/>
    </xf>
    <xf numFmtId="164" fontId="21" fillId="4" borderId="10" xfId="47" applyFont="1" applyFill="1" applyBorder="1" applyAlignment="1" applyProtection="1">
      <alignment wrapText="1"/>
      <protection/>
    </xf>
    <xf numFmtId="164" fontId="21" fillId="4" borderId="10" xfId="0" applyNumberFormat="1" applyFont="1" applyFill="1" applyBorder="1" applyAlignment="1">
      <alignment wrapText="1"/>
    </xf>
    <xf numFmtId="164" fontId="21" fillId="8" borderId="10" xfId="47" applyFont="1" applyFill="1" applyBorder="1" applyAlignment="1" applyProtection="1">
      <alignment horizontal="left"/>
      <protection/>
    </xf>
    <xf numFmtId="0" fontId="21" fillId="16" borderId="10" xfId="0" applyFont="1" applyFill="1" applyBorder="1" applyAlignment="1">
      <alignment horizontal="left" wrapText="1"/>
    </xf>
    <xf numFmtId="164" fontId="21" fillId="1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4" borderId="10" xfId="0" applyFont="1" applyFill="1" applyBorder="1" applyAlignment="1">
      <alignment horizontal="left" wrapText="1"/>
    </xf>
    <xf numFmtId="164" fontId="21" fillId="4" borderId="10" xfId="47" applyFont="1" applyFill="1" applyBorder="1" applyAlignment="1" applyProtection="1">
      <alignment horizontal="left"/>
      <protection/>
    </xf>
    <xf numFmtId="0" fontId="18" fillId="0" borderId="10" xfId="0" applyFont="1" applyBorder="1" applyAlignment="1">
      <alignment horizontal="right"/>
    </xf>
    <xf numFmtId="0" fontId="31" fillId="0" borderId="15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0" fontId="26" fillId="22" borderId="35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4" fontId="26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SheetLayoutView="100" zoomScalePageLayoutView="86" workbookViewId="0" topLeftCell="A31">
      <selection activeCell="B90" sqref="B90"/>
    </sheetView>
  </sheetViews>
  <sheetFormatPr defaultColWidth="9.140625" defaultRowHeight="12.75"/>
  <cols>
    <col min="1" max="1" width="6.57421875" style="1" customWidth="1"/>
    <col min="2" max="2" width="86.8515625" style="1" customWidth="1"/>
    <col min="3" max="3" width="7.28125" style="2" customWidth="1"/>
    <col min="4" max="4" width="6.140625" style="2" customWidth="1"/>
    <col min="5" max="5" width="7.57421875" style="3" customWidth="1"/>
    <col min="6" max="6" width="13.8515625" style="3" bestFit="1" customWidth="1"/>
    <col min="7" max="7" width="13.8515625" style="3" customWidth="1"/>
    <col min="8" max="8" width="0" style="3" hidden="1" customWidth="1"/>
    <col min="9" max="9" width="15.00390625" style="3" bestFit="1" customWidth="1"/>
    <col min="10" max="10" width="12.28125" style="4" customWidth="1"/>
    <col min="11" max="11" width="13.140625" style="4" bestFit="1" customWidth="1"/>
    <col min="12" max="12" width="12.28125" style="4" customWidth="1"/>
    <col min="13" max="13" width="12.00390625" style="4" customWidth="1"/>
    <col min="14" max="14" width="14.28125" style="3" customWidth="1"/>
    <col min="15" max="15" width="27.28125" style="0" customWidth="1"/>
  </cols>
  <sheetData>
    <row r="1" spans="1:14" ht="20.25">
      <c r="A1" s="152" t="s">
        <v>179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3.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7" ht="12.75">
      <c r="A4" s="120" t="s">
        <v>7</v>
      </c>
      <c r="B4" s="131" t="s">
        <v>8</v>
      </c>
      <c r="C4" s="131" t="s">
        <v>9</v>
      </c>
      <c r="D4" s="131" t="s">
        <v>10</v>
      </c>
      <c r="E4" s="131" t="s">
        <v>11</v>
      </c>
      <c r="F4" s="132" t="s">
        <v>4</v>
      </c>
      <c r="G4" s="132"/>
      <c r="H4" s="133" t="s">
        <v>5</v>
      </c>
      <c r="I4" s="132" t="s">
        <v>29</v>
      </c>
      <c r="J4" s="132"/>
      <c r="K4" s="132" t="s">
        <v>57</v>
      </c>
      <c r="L4" s="132"/>
      <c r="M4" s="132" t="s">
        <v>6</v>
      </c>
      <c r="N4" s="132"/>
      <c r="O4" s="5"/>
      <c r="P4" s="5"/>
      <c r="Q4" s="5"/>
    </row>
    <row r="5" spans="1:17" ht="12.75" customHeight="1">
      <c r="A5" s="121"/>
      <c r="B5" s="131"/>
      <c r="C5" s="131"/>
      <c r="D5" s="131"/>
      <c r="E5" s="131"/>
      <c r="F5" s="134" t="s">
        <v>12</v>
      </c>
      <c r="G5" s="134" t="s">
        <v>13</v>
      </c>
      <c r="H5" s="134" t="s">
        <v>12</v>
      </c>
      <c r="I5" s="134" t="s">
        <v>12</v>
      </c>
      <c r="J5" s="134" t="s">
        <v>13</v>
      </c>
      <c r="K5" s="134" t="s">
        <v>12</v>
      </c>
      <c r="L5" s="134" t="s">
        <v>13</v>
      </c>
      <c r="M5" s="134" t="s">
        <v>14</v>
      </c>
      <c r="N5" s="134" t="s">
        <v>15</v>
      </c>
      <c r="O5" s="5"/>
      <c r="P5" s="5"/>
      <c r="Q5" s="5"/>
    </row>
    <row r="6" spans="1:17" s="64" customFormat="1" ht="12.75">
      <c r="A6" s="122" t="s">
        <v>16</v>
      </c>
      <c r="B6" s="135" t="s">
        <v>58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65">
        <f>ROUND(N7+N9+N15,2)</f>
        <v>0</v>
      </c>
      <c r="O6" s="63"/>
      <c r="P6" s="63"/>
      <c r="Q6" s="63"/>
    </row>
    <row r="7" spans="1:17" s="64" customFormat="1" ht="12.75">
      <c r="A7" s="123" t="s">
        <v>17</v>
      </c>
      <c r="B7" s="136" t="s">
        <v>59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66">
        <f>N8</f>
        <v>0</v>
      </c>
      <c r="O7" s="63"/>
      <c r="P7" s="63"/>
      <c r="Q7" s="63"/>
    </row>
    <row r="8" spans="1:17" s="64" customFormat="1" ht="12.75">
      <c r="A8" s="124" t="s">
        <v>60</v>
      </c>
      <c r="B8" s="29" t="s">
        <v>180</v>
      </c>
      <c r="C8" s="137" t="s">
        <v>18</v>
      </c>
      <c r="D8" s="19" t="s">
        <v>117</v>
      </c>
      <c r="E8" s="18">
        <v>2</v>
      </c>
      <c r="F8" s="21">
        <v>0</v>
      </c>
      <c r="G8" s="21">
        <f>ROUND(F8*E8,2)</f>
        <v>0</v>
      </c>
      <c r="H8" s="21"/>
      <c r="I8" s="21">
        <v>0</v>
      </c>
      <c r="J8" s="21">
        <f>ROUND(I8*E8,2)</f>
        <v>0</v>
      </c>
      <c r="K8" s="21"/>
      <c r="L8" s="21"/>
      <c r="M8" s="21">
        <f>ROUND(F8+I8,2)</f>
        <v>0</v>
      </c>
      <c r="N8" s="22">
        <f>ROUND(M8*E8,2)</f>
        <v>0</v>
      </c>
      <c r="O8" s="73"/>
      <c r="P8" s="63"/>
      <c r="Q8" s="63"/>
    </row>
    <row r="9" spans="1:17" ht="12.75">
      <c r="A9" s="123" t="s">
        <v>21</v>
      </c>
      <c r="B9" s="136" t="s">
        <v>84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8">
        <f>ROUND(N10+N11+N12+N13+N14,2)</f>
        <v>0</v>
      </c>
      <c r="O9" s="73"/>
      <c r="P9" s="5"/>
      <c r="Q9" s="5"/>
    </row>
    <row r="10" spans="1:17" ht="22.5">
      <c r="A10" s="125" t="s">
        <v>1</v>
      </c>
      <c r="B10" s="88" t="s">
        <v>120</v>
      </c>
      <c r="C10" s="19" t="s">
        <v>18</v>
      </c>
      <c r="D10" s="19" t="s">
        <v>117</v>
      </c>
      <c r="E10" s="18">
        <v>50.09</v>
      </c>
      <c r="F10" s="21">
        <v>0</v>
      </c>
      <c r="G10" s="21">
        <f>ROUND(E10*F10,2)</f>
        <v>0</v>
      </c>
      <c r="H10" s="21">
        <v>194.75</v>
      </c>
      <c r="I10" s="21"/>
      <c r="J10" s="21"/>
      <c r="K10" s="21"/>
      <c r="L10" s="21"/>
      <c r="M10" s="21">
        <f>ROUND(I10+F10,2)</f>
        <v>0</v>
      </c>
      <c r="N10" s="22">
        <f>ROUND(J10+G10,2)</f>
        <v>0</v>
      </c>
      <c r="O10" s="73"/>
      <c r="P10" s="5"/>
      <c r="Q10" s="17"/>
    </row>
    <row r="11" spans="1:17" ht="12.75">
      <c r="A11" s="125" t="s">
        <v>61</v>
      </c>
      <c r="B11" s="29" t="s">
        <v>181</v>
      </c>
      <c r="C11" s="19" t="s">
        <v>18</v>
      </c>
      <c r="D11" s="19" t="s">
        <v>118</v>
      </c>
      <c r="E11" s="56">
        <v>0.52</v>
      </c>
      <c r="F11" s="21">
        <v>0</v>
      </c>
      <c r="G11" s="21">
        <f>ROUND(F11*E11,2)</f>
        <v>0</v>
      </c>
      <c r="H11" s="21"/>
      <c r="I11" s="21">
        <v>0</v>
      </c>
      <c r="J11" s="21">
        <f>ROUND(I11*E11,2)</f>
        <v>0</v>
      </c>
      <c r="K11" s="57">
        <v>0</v>
      </c>
      <c r="L11" s="57">
        <f>ROUND(K11*E11,2)</f>
        <v>0</v>
      </c>
      <c r="M11" s="21">
        <f>ROUND(F11+I11+K11,2)</f>
        <v>0</v>
      </c>
      <c r="N11" s="22">
        <f>ROUND(L11+J11+G11,2)</f>
        <v>0</v>
      </c>
      <c r="O11" s="73"/>
      <c r="P11" s="5"/>
      <c r="Q11" s="17"/>
    </row>
    <row r="12" spans="1:17" ht="12.75">
      <c r="A12" s="125" t="s">
        <v>2</v>
      </c>
      <c r="B12" s="58" t="s">
        <v>182</v>
      </c>
      <c r="C12" s="19" t="s">
        <v>18</v>
      </c>
      <c r="D12" s="19" t="s">
        <v>118</v>
      </c>
      <c r="E12" s="56">
        <v>0.52</v>
      </c>
      <c r="F12" s="21">
        <v>0</v>
      </c>
      <c r="G12" s="21">
        <f>ROUND(F12*E12,2)</f>
        <v>0</v>
      </c>
      <c r="H12" s="21"/>
      <c r="I12" s="21">
        <v>0</v>
      </c>
      <c r="J12" s="21">
        <f>ROUND(I12*E12,2)</f>
        <v>0</v>
      </c>
      <c r="K12" s="57">
        <v>0</v>
      </c>
      <c r="L12" s="57">
        <f>ROUND(K12*E12,2)</f>
        <v>0</v>
      </c>
      <c r="M12" s="21">
        <f>ROUND(F12+I12+K12,2)</f>
        <v>0</v>
      </c>
      <c r="N12" s="22">
        <f>ROUND(L12+J12+G12,2)</f>
        <v>0</v>
      </c>
      <c r="O12" s="73"/>
      <c r="P12" s="5"/>
      <c r="Q12" s="17"/>
    </row>
    <row r="13" spans="1:17" ht="12.75">
      <c r="A13" s="125" t="s">
        <v>126</v>
      </c>
      <c r="B13" s="58" t="s">
        <v>142</v>
      </c>
      <c r="C13" s="19" t="s">
        <v>18</v>
      </c>
      <c r="D13" s="19" t="s">
        <v>117</v>
      </c>
      <c r="E13" s="56">
        <v>6.95</v>
      </c>
      <c r="F13" s="21">
        <v>0</v>
      </c>
      <c r="G13" s="21">
        <f>ROUND(F13*E13,2)</f>
        <v>0</v>
      </c>
      <c r="H13" s="21"/>
      <c r="I13" s="21">
        <v>0</v>
      </c>
      <c r="J13" s="21">
        <f>ROUND(I13*E13,2)</f>
        <v>0</v>
      </c>
      <c r="K13" s="57"/>
      <c r="L13" s="57"/>
      <c r="M13" s="21">
        <f>ROUND(F13+I13+K13,2)</f>
        <v>0</v>
      </c>
      <c r="N13" s="22">
        <f>ROUND(G13+J13,2)</f>
        <v>0</v>
      </c>
      <c r="O13" s="73"/>
      <c r="P13" s="5"/>
      <c r="Q13" s="17"/>
    </row>
    <row r="14" spans="1:17" ht="12.75">
      <c r="A14" s="125" t="s">
        <v>161</v>
      </c>
      <c r="B14" s="139" t="s">
        <v>162</v>
      </c>
      <c r="C14" s="19" t="s">
        <v>18</v>
      </c>
      <c r="D14" s="19" t="s">
        <v>117</v>
      </c>
      <c r="E14" s="56">
        <v>30.6</v>
      </c>
      <c r="F14" s="21">
        <v>0</v>
      </c>
      <c r="G14" s="21">
        <f>ROUND(F14*E14,2)</f>
        <v>0</v>
      </c>
      <c r="H14" s="21"/>
      <c r="I14" s="21">
        <v>0</v>
      </c>
      <c r="J14" s="21">
        <f>ROUND(I14*E14,2)</f>
        <v>0</v>
      </c>
      <c r="K14" s="57"/>
      <c r="L14" s="57"/>
      <c r="M14" s="21">
        <f>ROUND(F14+I14+K14,2)</f>
        <v>0</v>
      </c>
      <c r="N14" s="22">
        <f>ROUND(G14+J14,2)</f>
        <v>0</v>
      </c>
      <c r="O14" s="73"/>
      <c r="P14" s="5"/>
      <c r="Q14" s="17"/>
    </row>
    <row r="15" spans="1:17" ht="12.75">
      <c r="A15" s="123" t="s">
        <v>23</v>
      </c>
      <c r="B15" s="136" t="s">
        <v>62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8">
        <f>N16</f>
        <v>0</v>
      </c>
      <c r="O15" s="73"/>
      <c r="P15" s="5"/>
      <c r="Q15" s="5"/>
    </row>
    <row r="16" spans="1:17" ht="22.5">
      <c r="A16" s="36" t="s">
        <v>63</v>
      </c>
      <c r="B16" s="20" t="s">
        <v>43</v>
      </c>
      <c r="C16" s="20" t="s">
        <v>18</v>
      </c>
      <c r="D16" s="19" t="s">
        <v>117</v>
      </c>
      <c r="E16" s="56">
        <v>171.85</v>
      </c>
      <c r="F16" s="21">
        <v>0</v>
      </c>
      <c r="G16" s="21">
        <f>ROUND(E16*F16,2)</f>
        <v>0</v>
      </c>
      <c r="H16" s="31">
        <v>328.33</v>
      </c>
      <c r="I16" s="21">
        <v>0</v>
      </c>
      <c r="J16" s="21">
        <f>ROUND(I16*E16,2)</f>
        <v>0</v>
      </c>
      <c r="K16" s="21"/>
      <c r="L16" s="21"/>
      <c r="M16" s="21">
        <f>ROUND(F16+I16,2)</f>
        <v>0</v>
      </c>
      <c r="N16" s="22">
        <f>ROUND(J16+G16,2)</f>
        <v>0</v>
      </c>
      <c r="O16" s="73"/>
      <c r="P16" s="5"/>
      <c r="Q16" s="5"/>
    </row>
    <row r="17" spans="1:17" ht="12.75">
      <c r="A17" s="36"/>
      <c r="B17" s="20"/>
      <c r="C17" s="20"/>
      <c r="D17" s="19"/>
      <c r="E17" s="18"/>
      <c r="F17" s="21"/>
      <c r="G17" s="21"/>
      <c r="H17" s="31"/>
      <c r="I17" s="21"/>
      <c r="J17" s="21"/>
      <c r="K17" s="21"/>
      <c r="L17" s="21"/>
      <c r="M17" s="21"/>
      <c r="N17" s="22"/>
      <c r="O17" s="73"/>
      <c r="P17" s="5"/>
      <c r="Q17" s="5"/>
    </row>
    <row r="18" spans="1:17" ht="12.75">
      <c r="A18" s="35" t="s">
        <v>24</v>
      </c>
      <c r="B18" s="140" t="s">
        <v>25</v>
      </c>
      <c r="C18" s="140"/>
      <c r="D18" s="140"/>
      <c r="E18" s="141"/>
      <c r="F18" s="141"/>
      <c r="G18" s="142"/>
      <c r="H18" s="142"/>
      <c r="I18" s="142"/>
      <c r="J18" s="142"/>
      <c r="K18" s="142"/>
      <c r="L18" s="142"/>
      <c r="M18" s="142"/>
      <c r="N18" s="143">
        <f>N19</f>
        <v>0</v>
      </c>
      <c r="O18" s="73"/>
      <c r="P18" s="5"/>
      <c r="Q18" s="5"/>
    </row>
    <row r="19" spans="1:17" ht="12.75">
      <c r="A19" s="37" t="s">
        <v>26</v>
      </c>
      <c r="B19" s="144" t="s">
        <v>27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38">
        <f>ROUND(SUM(N21:N30),2)</f>
        <v>0</v>
      </c>
      <c r="O19" s="73"/>
      <c r="P19" s="5"/>
      <c r="Q19" s="5"/>
    </row>
    <row r="20" spans="1:17" ht="12.75">
      <c r="A20" s="38" t="s">
        <v>73</v>
      </c>
      <c r="B20" s="145" t="s">
        <v>85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73"/>
      <c r="P20" s="5"/>
      <c r="Q20" s="5"/>
    </row>
    <row r="21" spans="1:17" ht="12.75">
      <c r="A21" s="36" t="s">
        <v>74</v>
      </c>
      <c r="B21" s="20" t="s">
        <v>183</v>
      </c>
      <c r="C21" s="34" t="s">
        <v>18</v>
      </c>
      <c r="D21" s="19" t="s">
        <v>20</v>
      </c>
      <c r="E21" s="18">
        <v>6.73</v>
      </c>
      <c r="F21" s="21">
        <v>0</v>
      </c>
      <c r="G21" s="21">
        <f aca="true" t="shared" si="0" ref="G21:G30">ROUND(E21*F21,2)</f>
        <v>0</v>
      </c>
      <c r="H21" s="21">
        <v>194.75</v>
      </c>
      <c r="I21" s="21">
        <v>0</v>
      </c>
      <c r="J21" s="21">
        <f aca="true" t="shared" si="1" ref="J21:J30">ROUND(I21*E21,2)</f>
        <v>0</v>
      </c>
      <c r="K21" s="21"/>
      <c r="L21" s="21"/>
      <c r="M21" s="21">
        <f>ROUND(F21+I21,2)</f>
        <v>0</v>
      </c>
      <c r="N21" s="22">
        <f>ROUND(J21+G21,2)</f>
        <v>0</v>
      </c>
      <c r="O21" s="73"/>
      <c r="P21" s="5"/>
      <c r="Q21" s="5"/>
    </row>
    <row r="22" spans="1:17" ht="12.75">
      <c r="A22" s="36" t="s">
        <v>75</v>
      </c>
      <c r="B22" s="20" t="s">
        <v>157</v>
      </c>
      <c r="C22" s="34" t="s">
        <v>18</v>
      </c>
      <c r="D22" s="19" t="s">
        <v>20</v>
      </c>
      <c r="E22" s="18">
        <v>4.04</v>
      </c>
      <c r="F22" s="21">
        <v>0</v>
      </c>
      <c r="G22" s="21">
        <f t="shared" si="0"/>
        <v>0</v>
      </c>
      <c r="H22" s="21">
        <v>195.75</v>
      </c>
      <c r="I22" s="21">
        <v>0</v>
      </c>
      <c r="J22" s="21">
        <f t="shared" si="1"/>
        <v>0</v>
      </c>
      <c r="K22" s="21"/>
      <c r="L22" s="21"/>
      <c r="M22" s="21">
        <f>ROUND(F22+I22,2)</f>
        <v>0</v>
      </c>
      <c r="N22" s="22">
        <f>ROUND(J22+G22,2)</f>
        <v>0</v>
      </c>
      <c r="O22" s="73"/>
      <c r="P22" s="5"/>
      <c r="Q22" s="5"/>
    </row>
    <row r="23" spans="1:17" ht="12.75">
      <c r="A23" s="36" t="s">
        <v>76</v>
      </c>
      <c r="B23" s="20" t="s">
        <v>184</v>
      </c>
      <c r="C23" s="34" t="s">
        <v>18</v>
      </c>
      <c r="D23" s="19" t="s">
        <v>22</v>
      </c>
      <c r="E23" s="18">
        <v>18.2</v>
      </c>
      <c r="F23" s="21">
        <v>0</v>
      </c>
      <c r="G23" s="21">
        <f t="shared" si="0"/>
        <v>0</v>
      </c>
      <c r="H23" s="21">
        <v>196.75</v>
      </c>
      <c r="I23" s="21">
        <v>0</v>
      </c>
      <c r="J23" s="21">
        <f t="shared" si="1"/>
        <v>0</v>
      </c>
      <c r="K23" s="21">
        <v>0</v>
      </c>
      <c r="L23" s="21">
        <f>ROUND(K23*E23,2)</f>
        <v>0</v>
      </c>
      <c r="M23" s="21">
        <f>ROUND(F23+I23+K23,2)</f>
        <v>0</v>
      </c>
      <c r="N23" s="22">
        <f>ROUND(J23+G23+L23,2)</f>
        <v>0</v>
      </c>
      <c r="O23" s="73"/>
      <c r="P23" s="5"/>
      <c r="Q23" s="5"/>
    </row>
    <row r="24" spans="1:17" ht="22.5">
      <c r="A24" s="36" t="s">
        <v>77</v>
      </c>
      <c r="B24" s="20" t="s">
        <v>185</v>
      </c>
      <c r="C24" s="34" t="s">
        <v>18</v>
      </c>
      <c r="D24" s="19" t="s">
        <v>28</v>
      </c>
      <c r="E24" s="97">
        <v>46.2</v>
      </c>
      <c r="F24" s="21">
        <v>0</v>
      </c>
      <c r="G24" s="21">
        <f t="shared" si="0"/>
        <v>0</v>
      </c>
      <c r="H24" s="21">
        <v>201.75</v>
      </c>
      <c r="I24" s="21">
        <v>0</v>
      </c>
      <c r="J24" s="21">
        <f t="shared" si="1"/>
        <v>0</v>
      </c>
      <c r="K24" s="21"/>
      <c r="L24" s="21"/>
      <c r="M24" s="57">
        <f>ROUND(F24+I24,2)</f>
        <v>0</v>
      </c>
      <c r="N24" s="22">
        <f>ROUND(J24+G24+L24,2)</f>
        <v>0</v>
      </c>
      <c r="O24" s="73"/>
      <c r="P24" s="5"/>
      <c r="Q24" s="5"/>
    </row>
    <row r="25" spans="1:17" ht="22.5">
      <c r="A25" s="36" t="s">
        <v>78</v>
      </c>
      <c r="B25" s="20" t="s">
        <v>186</v>
      </c>
      <c r="C25" s="34" t="s">
        <v>18</v>
      </c>
      <c r="D25" s="19" t="s">
        <v>28</v>
      </c>
      <c r="E25" s="97">
        <v>26.46</v>
      </c>
      <c r="F25" s="21">
        <v>0</v>
      </c>
      <c r="G25" s="21">
        <f t="shared" si="0"/>
        <v>0</v>
      </c>
      <c r="H25" s="21">
        <v>197.75</v>
      </c>
      <c r="I25" s="21">
        <v>0</v>
      </c>
      <c r="J25" s="21">
        <f t="shared" si="1"/>
        <v>0</v>
      </c>
      <c r="K25" s="21"/>
      <c r="L25" s="21"/>
      <c r="M25" s="21">
        <f>ROUND(F25+I25,2)</f>
        <v>0</v>
      </c>
      <c r="N25" s="22">
        <f>ROUND(J25+G25,2)</f>
        <v>0</v>
      </c>
      <c r="O25" s="73"/>
      <c r="P25" s="5"/>
      <c r="Q25" s="5"/>
    </row>
    <row r="26" spans="1:17" ht="22.5">
      <c r="A26" s="36" t="s">
        <v>79</v>
      </c>
      <c r="B26" s="20" t="s">
        <v>187</v>
      </c>
      <c r="C26" s="34" t="s">
        <v>18</v>
      </c>
      <c r="D26" s="19" t="s">
        <v>28</v>
      </c>
      <c r="E26" s="97">
        <v>56.88</v>
      </c>
      <c r="F26" s="21">
        <v>0</v>
      </c>
      <c r="G26" s="21">
        <f t="shared" si="0"/>
        <v>0</v>
      </c>
      <c r="H26" s="21">
        <v>198.75</v>
      </c>
      <c r="I26" s="21">
        <v>0</v>
      </c>
      <c r="J26" s="21">
        <f t="shared" si="1"/>
        <v>0</v>
      </c>
      <c r="K26" s="21"/>
      <c r="L26" s="21"/>
      <c r="M26" s="21">
        <f>ROUND(F26+I26,2)</f>
        <v>0</v>
      </c>
      <c r="N26" s="22">
        <f>ROUND(J26+G26,2)</f>
        <v>0</v>
      </c>
      <c r="O26" s="73"/>
      <c r="P26" s="5"/>
      <c r="Q26" s="5"/>
    </row>
    <row r="27" spans="1:17" ht="12.75">
      <c r="A27" s="36" t="s">
        <v>80</v>
      </c>
      <c r="B27" s="20" t="s">
        <v>188</v>
      </c>
      <c r="C27" s="34" t="s">
        <v>18</v>
      </c>
      <c r="D27" s="19" t="s">
        <v>118</v>
      </c>
      <c r="E27" s="18">
        <v>1.77</v>
      </c>
      <c r="F27" s="21">
        <v>0</v>
      </c>
      <c r="G27" s="21">
        <f t="shared" si="0"/>
        <v>0</v>
      </c>
      <c r="H27" s="21"/>
      <c r="I27" s="21">
        <v>0</v>
      </c>
      <c r="J27" s="21">
        <f t="shared" si="1"/>
        <v>0</v>
      </c>
      <c r="K27" s="21">
        <v>0</v>
      </c>
      <c r="L27" s="21">
        <f>ROUND(K27*E27,2)</f>
        <v>0</v>
      </c>
      <c r="M27" s="21">
        <f>ROUND(K27+I27+F27,2)</f>
        <v>0</v>
      </c>
      <c r="N27" s="22">
        <f>ROUND(J27+G27+L27,2)</f>
        <v>0</v>
      </c>
      <c r="O27" s="73"/>
      <c r="P27" s="5"/>
      <c r="Q27" s="5"/>
    </row>
    <row r="28" spans="1:17" ht="12.75">
      <c r="A28" s="36" t="s">
        <v>81</v>
      </c>
      <c r="B28" s="20" t="s">
        <v>55</v>
      </c>
      <c r="C28" s="34" t="s">
        <v>18</v>
      </c>
      <c r="D28" s="19" t="s">
        <v>118</v>
      </c>
      <c r="E28" s="18">
        <v>1.77</v>
      </c>
      <c r="F28" s="21">
        <v>0</v>
      </c>
      <c r="G28" s="21">
        <f t="shared" si="0"/>
        <v>0</v>
      </c>
      <c r="H28" s="21"/>
      <c r="I28" s="21">
        <v>0</v>
      </c>
      <c r="J28" s="21">
        <f t="shared" si="1"/>
        <v>0</v>
      </c>
      <c r="K28" s="21">
        <v>0</v>
      </c>
      <c r="L28" s="21">
        <f>ROUND(K28*E28,2)</f>
        <v>0</v>
      </c>
      <c r="M28" s="21">
        <f>ROUND(K28+I28+F28,2)</f>
        <v>0</v>
      </c>
      <c r="N28" s="22">
        <f>ROUND(J28+G28+L28,2)</f>
        <v>0</v>
      </c>
      <c r="O28" s="73"/>
      <c r="P28" s="5"/>
      <c r="Q28" s="5"/>
    </row>
    <row r="29" spans="1:17" ht="22.5">
      <c r="A29" s="36" t="s">
        <v>82</v>
      </c>
      <c r="B29" s="20" t="s">
        <v>152</v>
      </c>
      <c r="C29" s="34" t="s">
        <v>18</v>
      </c>
      <c r="D29" s="19" t="s">
        <v>19</v>
      </c>
      <c r="E29" s="18">
        <v>24.03</v>
      </c>
      <c r="F29" s="21">
        <v>0</v>
      </c>
      <c r="G29" s="21">
        <f t="shared" si="0"/>
        <v>0</v>
      </c>
      <c r="H29" s="21"/>
      <c r="I29" s="21">
        <v>0</v>
      </c>
      <c r="J29" s="21">
        <f t="shared" si="1"/>
        <v>0</v>
      </c>
      <c r="K29" s="21">
        <v>0</v>
      </c>
      <c r="L29" s="21">
        <f>ROUND(K29*E29,2)</f>
        <v>0</v>
      </c>
      <c r="M29" s="21">
        <f>ROUND(F29+I29+K29,2)</f>
        <v>0</v>
      </c>
      <c r="N29" s="22">
        <f>ROUND(J29+G29+L29,2)</f>
        <v>0</v>
      </c>
      <c r="O29" s="73"/>
      <c r="P29" s="5"/>
      <c r="Q29" s="5"/>
    </row>
    <row r="30" spans="1:17" ht="12.75">
      <c r="A30" s="36" t="s">
        <v>158</v>
      </c>
      <c r="B30" s="33" t="s">
        <v>151</v>
      </c>
      <c r="C30" s="62" t="s">
        <v>18</v>
      </c>
      <c r="D30" s="55" t="s">
        <v>64</v>
      </c>
      <c r="E30" s="56">
        <v>6</v>
      </c>
      <c r="F30" s="57">
        <v>0</v>
      </c>
      <c r="G30" s="57">
        <f t="shared" si="0"/>
        <v>0</v>
      </c>
      <c r="H30" s="57"/>
      <c r="I30" s="57">
        <v>0</v>
      </c>
      <c r="J30" s="57">
        <f t="shared" si="1"/>
        <v>0</v>
      </c>
      <c r="K30" s="57"/>
      <c r="L30" s="57"/>
      <c r="M30" s="57">
        <f>ROUND(F30+I30+K30,2)</f>
        <v>0</v>
      </c>
      <c r="N30" s="90">
        <f>ROUND(J30+G30+L30,2)</f>
        <v>0</v>
      </c>
      <c r="O30" s="73"/>
      <c r="P30" s="5"/>
      <c r="Q30" s="5"/>
    </row>
    <row r="31" spans="1:15" ht="12.75">
      <c r="A31" s="39"/>
      <c r="B31" s="147"/>
      <c r="C31" s="148"/>
      <c r="D31" s="148"/>
      <c r="E31" s="93"/>
      <c r="F31" s="93"/>
      <c r="G31" s="93"/>
      <c r="H31" s="93"/>
      <c r="I31" s="93"/>
      <c r="J31" s="94"/>
      <c r="K31" s="94"/>
      <c r="L31" s="94"/>
      <c r="M31" s="94"/>
      <c r="N31" s="93"/>
      <c r="O31" s="73"/>
    </row>
    <row r="32" spans="1:17" ht="12.75">
      <c r="A32" s="126" t="s">
        <v>30</v>
      </c>
      <c r="B32" s="149" t="s">
        <v>87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>
        <f>ROUND(N33+N38,2)</f>
        <v>0</v>
      </c>
      <c r="O32" s="73"/>
      <c r="P32" s="5"/>
      <c r="Q32" s="5"/>
    </row>
    <row r="33" spans="1:17" ht="12.75">
      <c r="A33" s="72" t="s">
        <v>97</v>
      </c>
      <c r="B33" s="111" t="s">
        <v>86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42">
        <f>ROUND(SUM(N34+N35+N36),2)</f>
        <v>0</v>
      </c>
      <c r="O33" s="73"/>
      <c r="P33" s="5"/>
      <c r="Q33" s="5"/>
    </row>
    <row r="34" spans="1:17" ht="22.5">
      <c r="A34" s="125" t="s">
        <v>98</v>
      </c>
      <c r="B34" s="20" t="s">
        <v>189</v>
      </c>
      <c r="C34" s="34" t="s">
        <v>18</v>
      </c>
      <c r="D34" s="19" t="s">
        <v>22</v>
      </c>
      <c r="E34" s="18">
        <v>21.2</v>
      </c>
      <c r="F34" s="21">
        <v>0</v>
      </c>
      <c r="G34" s="21">
        <f>ROUND(F34*E34,2)</f>
        <v>0</v>
      </c>
      <c r="H34" s="31"/>
      <c r="I34" s="21">
        <v>0</v>
      </c>
      <c r="J34" s="21">
        <f>ROUND(I34*E34,2)</f>
        <v>0</v>
      </c>
      <c r="K34" s="21"/>
      <c r="L34" s="21"/>
      <c r="M34" s="21">
        <f>ROUND(I34+F34,2)</f>
        <v>0</v>
      </c>
      <c r="N34" s="22">
        <f>ROUND(J34+G34,2)</f>
        <v>0</v>
      </c>
      <c r="O34" s="73"/>
      <c r="P34" s="5"/>
      <c r="Q34" s="5"/>
    </row>
    <row r="35" spans="1:17" ht="22.5">
      <c r="A35" s="125" t="s">
        <v>99</v>
      </c>
      <c r="B35" s="20" t="s">
        <v>190</v>
      </c>
      <c r="C35" s="34" t="s">
        <v>18</v>
      </c>
      <c r="D35" s="19" t="s">
        <v>22</v>
      </c>
      <c r="E35" s="18">
        <v>13</v>
      </c>
      <c r="F35" s="21">
        <v>0</v>
      </c>
      <c r="G35" s="21">
        <f>ROUND(F35*E35,2)</f>
        <v>0</v>
      </c>
      <c r="H35" s="31"/>
      <c r="I35" s="21">
        <v>0</v>
      </c>
      <c r="J35" s="21">
        <f>ROUND(I35*E35,2)</f>
        <v>0</v>
      </c>
      <c r="K35" s="21"/>
      <c r="L35" s="21"/>
      <c r="M35" s="21">
        <f>ROUND(I35+F35,2)</f>
        <v>0</v>
      </c>
      <c r="N35" s="22">
        <f>ROUND(J35+G35,2)</f>
        <v>0</v>
      </c>
      <c r="O35" s="73"/>
      <c r="P35" s="5"/>
      <c r="Q35" s="5"/>
    </row>
    <row r="36" spans="1:17" ht="12.75">
      <c r="A36" s="125" t="s">
        <v>155</v>
      </c>
      <c r="B36" s="33" t="s">
        <v>159</v>
      </c>
      <c r="C36" s="34" t="s">
        <v>18</v>
      </c>
      <c r="D36" s="19" t="s">
        <v>177</v>
      </c>
      <c r="E36" s="18">
        <v>1</v>
      </c>
      <c r="F36" s="21">
        <v>0</v>
      </c>
      <c r="G36" s="21">
        <f>ROUND(F36*E36,2)</f>
        <v>0</v>
      </c>
      <c r="H36" s="31"/>
      <c r="I36" s="21">
        <v>0</v>
      </c>
      <c r="J36" s="21">
        <f>ROUND(I36*E36,2)</f>
        <v>0</v>
      </c>
      <c r="K36" s="21">
        <v>0</v>
      </c>
      <c r="L36" s="21">
        <f>ROUND(K36*E36,2)</f>
        <v>0</v>
      </c>
      <c r="M36" s="21">
        <f>K36+I36+F36</f>
        <v>0</v>
      </c>
      <c r="N36" s="22">
        <f>ROUND(L36+J36+G36,2)</f>
        <v>0</v>
      </c>
      <c r="O36" s="89"/>
      <c r="P36" s="5"/>
      <c r="Q36" s="5"/>
    </row>
    <row r="37" spans="1:17" ht="12.75">
      <c r="A37" s="125"/>
      <c r="B37" s="20"/>
      <c r="C37" s="20"/>
      <c r="D37" s="19"/>
      <c r="E37" s="18"/>
      <c r="F37" s="21"/>
      <c r="G37" s="21"/>
      <c r="H37" s="31"/>
      <c r="I37" s="21"/>
      <c r="J37" s="21"/>
      <c r="K37" s="21"/>
      <c r="L37" s="21"/>
      <c r="M37" s="21"/>
      <c r="N37" s="22"/>
      <c r="O37" s="86"/>
      <c r="P37" s="5"/>
      <c r="Q37" s="5"/>
    </row>
    <row r="38" spans="1:17" ht="12.75">
      <c r="A38" s="127" t="s">
        <v>100</v>
      </c>
      <c r="B38" s="111" t="s">
        <v>116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42">
        <f>ROUND(SUM(N39:N47),2)</f>
        <v>0</v>
      </c>
      <c r="O38" s="86"/>
      <c r="P38" s="5"/>
      <c r="Q38" s="5"/>
    </row>
    <row r="39" spans="1:17" ht="12.75">
      <c r="A39" s="125" t="s">
        <v>101</v>
      </c>
      <c r="B39" s="20" t="s">
        <v>183</v>
      </c>
      <c r="C39" s="34" t="s">
        <v>18</v>
      </c>
      <c r="D39" s="19" t="s">
        <v>118</v>
      </c>
      <c r="E39" s="97">
        <v>3.15</v>
      </c>
      <c r="F39" s="21">
        <v>0</v>
      </c>
      <c r="G39" s="21">
        <f>ROUND(E39*F39,2)</f>
        <v>0</v>
      </c>
      <c r="H39" s="21">
        <v>194.75</v>
      </c>
      <c r="I39" s="21">
        <v>0</v>
      </c>
      <c r="J39" s="21">
        <f>ROUND(I39*E39,2)</f>
        <v>0</v>
      </c>
      <c r="K39" s="21"/>
      <c r="L39" s="21"/>
      <c r="M39" s="21">
        <f>ROUND(F39+I39,2)</f>
        <v>0</v>
      </c>
      <c r="N39" s="22">
        <f>ROUND(J39+G39,2)</f>
        <v>0</v>
      </c>
      <c r="O39" s="84"/>
      <c r="P39" s="5"/>
      <c r="Q39" s="5"/>
    </row>
    <row r="40" spans="1:17" ht="12.75">
      <c r="A40" s="125" t="s">
        <v>103</v>
      </c>
      <c r="B40" s="33" t="s">
        <v>191</v>
      </c>
      <c r="C40" s="34" t="s">
        <v>18</v>
      </c>
      <c r="D40" s="19" t="s">
        <v>118</v>
      </c>
      <c r="E40" s="98">
        <v>0.17</v>
      </c>
      <c r="F40" s="21">
        <v>0</v>
      </c>
      <c r="G40" s="21">
        <f>ROUND(E40*F40,2)</f>
        <v>0</v>
      </c>
      <c r="H40" s="21"/>
      <c r="I40" s="21">
        <v>0</v>
      </c>
      <c r="J40" s="21">
        <f aca="true" t="shared" si="2" ref="J40:J46">ROUND(I40*E40,2)</f>
        <v>0</v>
      </c>
      <c r="K40" s="21">
        <v>0</v>
      </c>
      <c r="L40" s="21">
        <f>ROUND(K40*E40,2)</f>
        <v>0</v>
      </c>
      <c r="M40" s="21">
        <f>ROUND(K40+I40+F40,2)</f>
        <v>0</v>
      </c>
      <c r="N40" s="22">
        <f aca="true" t="shared" si="3" ref="N40:N47">ROUND(J40+G40+L40,2)</f>
        <v>0</v>
      </c>
      <c r="O40" s="86"/>
      <c r="P40" s="5"/>
      <c r="Q40" s="5"/>
    </row>
    <row r="41" spans="1:17" ht="12.75">
      <c r="A41" s="125" t="s">
        <v>104</v>
      </c>
      <c r="B41" s="33" t="s">
        <v>192</v>
      </c>
      <c r="C41" s="34" t="s">
        <v>3</v>
      </c>
      <c r="D41" s="19" t="s">
        <v>102</v>
      </c>
      <c r="E41" s="97">
        <v>5</v>
      </c>
      <c r="F41" s="21"/>
      <c r="G41" s="21"/>
      <c r="H41" s="31"/>
      <c r="I41" s="57">
        <v>0</v>
      </c>
      <c r="J41" s="21">
        <f t="shared" si="2"/>
        <v>0</v>
      </c>
      <c r="K41" s="21"/>
      <c r="L41" s="21"/>
      <c r="M41" s="21">
        <f aca="true" t="shared" si="4" ref="M41:M47">I41+F41</f>
        <v>0</v>
      </c>
      <c r="N41" s="22">
        <f t="shared" si="3"/>
        <v>0</v>
      </c>
      <c r="O41" s="86"/>
      <c r="P41" s="5"/>
      <c r="Q41" s="5"/>
    </row>
    <row r="42" spans="1:17" ht="12.75">
      <c r="A42" s="125" t="s">
        <v>105</v>
      </c>
      <c r="B42" s="33" t="s">
        <v>193</v>
      </c>
      <c r="C42" s="34" t="s">
        <v>3</v>
      </c>
      <c r="D42" s="19" t="s">
        <v>102</v>
      </c>
      <c r="E42" s="97">
        <v>1</v>
      </c>
      <c r="F42" s="21"/>
      <c r="G42" s="21"/>
      <c r="H42" s="31"/>
      <c r="I42" s="57">
        <v>0</v>
      </c>
      <c r="J42" s="21">
        <f t="shared" si="2"/>
        <v>0</v>
      </c>
      <c r="K42" s="21"/>
      <c r="L42" s="21"/>
      <c r="M42" s="21">
        <f t="shared" si="4"/>
        <v>0</v>
      </c>
      <c r="N42" s="22">
        <f t="shared" si="3"/>
        <v>0</v>
      </c>
      <c r="O42" s="86"/>
      <c r="P42" s="5"/>
      <c r="Q42" s="5"/>
    </row>
    <row r="43" spans="1:17" ht="12.75">
      <c r="A43" s="125" t="s">
        <v>113</v>
      </c>
      <c r="B43" s="33" t="s">
        <v>194</v>
      </c>
      <c r="C43" s="34" t="s">
        <v>3</v>
      </c>
      <c r="D43" s="19" t="s">
        <v>102</v>
      </c>
      <c r="E43" s="97">
        <v>2</v>
      </c>
      <c r="F43" s="21"/>
      <c r="G43" s="21"/>
      <c r="H43" s="31"/>
      <c r="I43" s="57">
        <v>0</v>
      </c>
      <c r="J43" s="21">
        <f t="shared" si="2"/>
        <v>0</v>
      </c>
      <c r="K43" s="21"/>
      <c r="L43" s="21"/>
      <c r="M43" s="21">
        <f t="shared" si="4"/>
        <v>0</v>
      </c>
      <c r="N43" s="22">
        <f t="shared" si="3"/>
        <v>0</v>
      </c>
      <c r="O43" s="86"/>
      <c r="P43" s="5"/>
      <c r="Q43" s="5"/>
    </row>
    <row r="44" spans="1:17" ht="12.75">
      <c r="A44" s="125" t="s">
        <v>114</v>
      </c>
      <c r="B44" s="33" t="s">
        <v>195</v>
      </c>
      <c r="C44" s="34" t="s">
        <v>3</v>
      </c>
      <c r="D44" s="19" t="s">
        <v>160</v>
      </c>
      <c r="E44" s="97">
        <v>6</v>
      </c>
      <c r="F44" s="21"/>
      <c r="G44" s="21"/>
      <c r="H44" s="31"/>
      <c r="I44" s="57">
        <v>0</v>
      </c>
      <c r="J44" s="21">
        <f t="shared" si="2"/>
        <v>0</v>
      </c>
      <c r="K44" s="21"/>
      <c r="L44" s="21"/>
      <c r="M44" s="21">
        <f t="shared" si="4"/>
        <v>0</v>
      </c>
      <c r="N44" s="22">
        <f t="shared" si="3"/>
        <v>0</v>
      </c>
      <c r="O44" s="86"/>
      <c r="P44" s="5"/>
      <c r="Q44" s="5"/>
    </row>
    <row r="45" spans="1:17" ht="12.75">
      <c r="A45" s="125" t="s">
        <v>127</v>
      </c>
      <c r="B45" s="33" t="s">
        <v>196</v>
      </c>
      <c r="C45" s="34" t="s">
        <v>3</v>
      </c>
      <c r="D45" s="19" t="s">
        <v>102</v>
      </c>
      <c r="E45" s="97">
        <v>4</v>
      </c>
      <c r="F45" s="21"/>
      <c r="G45" s="21"/>
      <c r="H45" s="31"/>
      <c r="I45" s="21">
        <v>0</v>
      </c>
      <c r="J45" s="21">
        <f t="shared" si="2"/>
        <v>0</v>
      </c>
      <c r="K45" s="21"/>
      <c r="L45" s="21"/>
      <c r="M45" s="21">
        <f t="shared" si="4"/>
        <v>0</v>
      </c>
      <c r="N45" s="22">
        <f t="shared" si="3"/>
        <v>0</v>
      </c>
      <c r="O45" s="86"/>
      <c r="P45" s="5"/>
      <c r="Q45" s="5"/>
    </row>
    <row r="46" spans="1:17" ht="12.75">
      <c r="A46" s="125" t="s">
        <v>128</v>
      </c>
      <c r="B46" s="33" t="s">
        <v>197</v>
      </c>
      <c r="C46" s="34" t="s">
        <v>3</v>
      </c>
      <c r="D46" s="19" t="s">
        <v>102</v>
      </c>
      <c r="E46" s="97">
        <v>3</v>
      </c>
      <c r="F46" s="21"/>
      <c r="G46" s="21"/>
      <c r="H46" s="31"/>
      <c r="I46" s="21">
        <v>0</v>
      </c>
      <c r="J46" s="21">
        <f t="shared" si="2"/>
        <v>0</v>
      </c>
      <c r="K46" s="21"/>
      <c r="L46" s="21"/>
      <c r="M46" s="21">
        <f t="shared" si="4"/>
        <v>0</v>
      </c>
      <c r="N46" s="22">
        <f t="shared" si="3"/>
        <v>0</v>
      </c>
      <c r="O46" s="86"/>
      <c r="P46" s="5"/>
      <c r="Q46" s="5"/>
    </row>
    <row r="47" spans="1:17" s="80" customFormat="1" ht="12.75">
      <c r="A47" s="125" t="s">
        <v>150</v>
      </c>
      <c r="B47" s="20" t="s">
        <v>115</v>
      </c>
      <c r="C47" s="34" t="s">
        <v>56</v>
      </c>
      <c r="D47" s="19" t="s">
        <v>22</v>
      </c>
      <c r="E47" s="97">
        <v>29.14</v>
      </c>
      <c r="F47" s="21">
        <v>0</v>
      </c>
      <c r="G47" s="21">
        <f>ROUND(F47*E47,2)</f>
        <v>0</v>
      </c>
      <c r="H47" s="31"/>
      <c r="I47" s="21"/>
      <c r="J47" s="21"/>
      <c r="K47" s="21"/>
      <c r="L47" s="21"/>
      <c r="M47" s="21">
        <f t="shared" si="4"/>
        <v>0</v>
      </c>
      <c r="N47" s="22">
        <f t="shared" si="3"/>
        <v>0</v>
      </c>
      <c r="O47" s="86"/>
      <c r="P47" s="79"/>
      <c r="Q47" s="79"/>
    </row>
    <row r="48" spans="1:17" ht="12.75">
      <c r="A48" s="125"/>
      <c r="B48" s="43"/>
      <c r="C48" s="20"/>
      <c r="D48" s="19"/>
      <c r="E48" s="18"/>
      <c r="F48" s="21"/>
      <c r="G48" s="21"/>
      <c r="H48" s="31"/>
      <c r="I48" s="21"/>
      <c r="J48" s="21"/>
      <c r="K48" s="21"/>
      <c r="L48" s="21"/>
      <c r="M48" s="21"/>
      <c r="N48" s="22"/>
      <c r="O48" s="86"/>
      <c r="P48" s="5"/>
      <c r="Q48" s="5"/>
    </row>
    <row r="49" spans="1:17" ht="12.75">
      <c r="A49" s="41" t="s">
        <v>31</v>
      </c>
      <c r="B49" s="113" t="s">
        <v>88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49">
        <f>ROUND(N50+N53+N57,2)</f>
        <v>0</v>
      </c>
      <c r="O49" s="86"/>
      <c r="P49" s="5"/>
      <c r="Q49" s="5"/>
    </row>
    <row r="50" spans="1:17" ht="12.75">
      <c r="A50" s="40" t="s">
        <v>32</v>
      </c>
      <c r="B50" s="111" t="s">
        <v>89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42">
        <f>ROUND(SUM(N51:N51),2)</f>
        <v>0</v>
      </c>
      <c r="O50" s="86"/>
      <c r="P50" s="5"/>
      <c r="Q50" s="5"/>
    </row>
    <row r="51" spans="1:17" s="64" customFormat="1" ht="22.5">
      <c r="A51" s="128" t="s">
        <v>106</v>
      </c>
      <c r="B51" s="60" t="s">
        <v>198</v>
      </c>
      <c r="C51" s="62" t="s">
        <v>3</v>
      </c>
      <c r="D51" s="55" t="s">
        <v>117</v>
      </c>
      <c r="E51" s="56">
        <v>57.78</v>
      </c>
      <c r="F51" s="57"/>
      <c r="G51" s="57"/>
      <c r="H51" s="57"/>
      <c r="I51" s="57">
        <v>0</v>
      </c>
      <c r="J51" s="57">
        <f>ROUND(I51*E51,2)</f>
        <v>0</v>
      </c>
      <c r="K51" s="57"/>
      <c r="L51" s="57"/>
      <c r="M51" s="57">
        <f>I51</f>
        <v>0</v>
      </c>
      <c r="N51" s="90">
        <f>J51</f>
        <v>0</v>
      </c>
      <c r="O51" s="89"/>
      <c r="P51" s="63"/>
      <c r="Q51" s="63"/>
    </row>
    <row r="52" spans="1:17" ht="12.75">
      <c r="A52" s="78"/>
      <c r="B52" s="45"/>
      <c r="C52" s="61"/>
      <c r="D52" s="19"/>
      <c r="E52" s="18"/>
      <c r="F52" s="21"/>
      <c r="G52" s="21"/>
      <c r="H52" s="21"/>
      <c r="I52" s="21"/>
      <c r="J52" s="21"/>
      <c r="K52" s="21"/>
      <c r="L52" s="21"/>
      <c r="M52" s="21"/>
      <c r="N52" s="22"/>
      <c r="O52" s="86"/>
      <c r="P52" s="5"/>
      <c r="Q52" s="17"/>
    </row>
    <row r="53" spans="1:17" ht="12.75">
      <c r="A53" s="37" t="s">
        <v>107</v>
      </c>
      <c r="B53" s="111" t="s">
        <v>96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42">
        <f>ROUND(SUM(N54+N55),2)</f>
        <v>0</v>
      </c>
      <c r="O53" s="86"/>
      <c r="P53" s="5"/>
      <c r="Q53" s="5"/>
    </row>
    <row r="54" spans="1:17" s="64" customFormat="1" ht="22.5">
      <c r="A54" s="91" t="s">
        <v>108</v>
      </c>
      <c r="B54" s="60" t="s">
        <v>199</v>
      </c>
      <c r="C54" s="62" t="s">
        <v>3</v>
      </c>
      <c r="D54" s="55" t="s">
        <v>117</v>
      </c>
      <c r="E54" s="56">
        <v>6.66</v>
      </c>
      <c r="F54" s="57"/>
      <c r="G54" s="57"/>
      <c r="H54" s="57"/>
      <c r="I54" s="57">
        <v>0</v>
      </c>
      <c r="J54" s="57">
        <f>ROUND(I54*E54,2)</f>
        <v>0</v>
      </c>
      <c r="K54" s="57"/>
      <c r="L54" s="57"/>
      <c r="M54" s="57">
        <f>I54</f>
        <v>0</v>
      </c>
      <c r="N54" s="90">
        <f>J54</f>
        <v>0</v>
      </c>
      <c r="O54" s="89"/>
      <c r="P54" s="63"/>
      <c r="Q54" s="63"/>
    </row>
    <row r="55" spans="1:17" s="64" customFormat="1" ht="12.75">
      <c r="A55" s="91" t="s">
        <v>146</v>
      </c>
      <c r="B55" s="60" t="s">
        <v>200</v>
      </c>
      <c r="C55" s="62" t="s">
        <v>3</v>
      </c>
      <c r="D55" s="55" t="s">
        <v>147</v>
      </c>
      <c r="E55" s="56">
        <v>3</v>
      </c>
      <c r="F55" s="57"/>
      <c r="G55" s="57"/>
      <c r="H55" s="57"/>
      <c r="I55" s="57">
        <v>0</v>
      </c>
      <c r="J55" s="57">
        <f>ROUND(I55*E55,2)</f>
        <v>0</v>
      </c>
      <c r="K55" s="57"/>
      <c r="L55" s="57"/>
      <c r="M55" s="57">
        <f>I55</f>
        <v>0</v>
      </c>
      <c r="N55" s="90">
        <f>J55</f>
        <v>0</v>
      </c>
      <c r="O55" s="89"/>
      <c r="P55" s="63"/>
      <c r="Q55" s="63"/>
    </row>
    <row r="56" spans="1:17" s="64" customFormat="1" ht="12.75">
      <c r="A56" s="128"/>
      <c r="B56" s="60"/>
      <c r="C56" s="62"/>
      <c r="D56" s="55"/>
      <c r="E56" s="56"/>
      <c r="F56" s="57"/>
      <c r="G56" s="57"/>
      <c r="H56" s="57"/>
      <c r="I56" s="57"/>
      <c r="J56" s="57"/>
      <c r="K56" s="57"/>
      <c r="L56" s="57"/>
      <c r="M56" s="57"/>
      <c r="N56" s="90"/>
      <c r="O56" s="89"/>
      <c r="P56" s="63"/>
      <c r="Q56" s="63"/>
    </row>
    <row r="57" spans="1:17" s="64" customFormat="1" ht="12.75">
      <c r="A57" s="37" t="s">
        <v>121</v>
      </c>
      <c r="B57" s="111" t="s">
        <v>123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42">
        <f>ROUND(SUM(N58:N58),2)</f>
        <v>0</v>
      </c>
      <c r="O57" s="89"/>
      <c r="P57" s="63"/>
      <c r="Q57" s="63"/>
    </row>
    <row r="58" spans="1:17" s="64" customFormat="1" ht="12.75">
      <c r="A58" s="129" t="s">
        <v>122</v>
      </c>
      <c r="B58" s="60" t="s">
        <v>124</v>
      </c>
      <c r="C58" s="62" t="s">
        <v>56</v>
      </c>
      <c r="D58" s="55" t="s">
        <v>117</v>
      </c>
      <c r="E58" s="56">
        <v>64.44</v>
      </c>
      <c r="F58" s="57">
        <v>0</v>
      </c>
      <c r="G58" s="57">
        <f>ROUND(F58*E58,2)</f>
        <v>0</v>
      </c>
      <c r="H58" s="57"/>
      <c r="I58" s="57"/>
      <c r="J58" s="57"/>
      <c r="K58" s="57"/>
      <c r="L58" s="57"/>
      <c r="M58" s="57">
        <f>F58</f>
        <v>0</v>
      </c>
      <c r="N58" s="90">
        <f>ROUND(J58+G58,2)</f>
        <v>0</v>
      </c>
      <c r="O58" s="89"/>
      <c r="P58" s="63"/>
      <c r="Q58" s="63"/>
    </row>
    <row r="59" spans="1:17" ht="12.75">
      <c r="A59" s="125"/>
      <c r="B59" s="45"/>
      <c r="C59" s="61"/>
      <c r="D59" s="19"/>
      <c r="E59" s="18"/>
      <c r="F59" s="21"/>
      <c r="G59" s="21"/>
      <c r="H59" s="21"/>
      <c r="I59" s="21"/>
      <c r="J59" s="21"/>
      <c r="K59" s="21"/>
      <c r="L59" s="21"/>
      <c r="M59" s="21"/>
      <c r="N59" s="22"/>
      <c r="O59" s="86"/>
      <c r="P59" s="5"/>
      <c r="Q59" s="17"/>
    </row>
    <row r="60" spans="1:17" ht="12.75">
      <c r="A60" s="126" t="s">
        <v>33</v>
      </c>
      <c r="B60" s="46" t="s">
        <v>94</v>
      </c>
      <c r="C60" s="47"/>
      <c r="D60" s="47"/>
      <c r="E60" s="48"/>
      <c r="F60" s="49"/>
      <c r="G60" s="49"/>
      <c r="H60" s="49"/>
      <c r="I60" s="49"/>
      <c r="J60" s="49"/>
      <c r="K60" s="49"/>
      <c r="L60" s="49"/>
      <c r="M60" s="49"/>
      <c r="N60" s="49">
        <f>N61</f>
        <v>0</v>
      </c>
      <c r="O60" s="86"/>
      <c r="P60" s="5"/>
      <c r="Q60" s="5"/>
    </row>
    <row r="61" spans="1:17" ht="12.75">
      <c r="A61" s="127" t="s">
        <v>34</v>
      </c>
      <c r="B61" s="111" t="s">
        <v>95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42">
        <f>ROUND(SUM(N62+N63+N64),2)</f>
        <v>0</v>
      </c>
      <c r="O61" s="86"/>
      <c r="P61" s="5"/>
      <c r="Q61" s="5"/>
    </row>
    <row r="62" spans="1:17" ht="33.75">
      <c r="A62" s="125" t="s">
        <v>109</v>
      </c>
      <c r="B62" s="60" t="s">
        <v>201</v>
      </c>
      <c r="C62" s="61" t="s">
        <v>18</v>
      </c>
      <c r="D62" s="19" t="s">
        <v>64</v>
      </c>
      <c r="E62" s="18">
        <v>2</v>
      </c>
      <c r="F62" s="21">
        <v>0</v>
      </c>
      <c r="G62" s="21">
        <f>ROUND(F62*E62,2)</f>
        <v>0</v>
      </c>
      <c r="H62" s="21"/>
      <c r="I62" s="21">
        <v>0</v>
      </c>
      <c r="J62" s="21">
        <f>ROUND(I62*E62,2)</f>
        <v>0</v>
      </c>
      <c r="K62" s="21"/>
      <c r="L62" s="21"/>
      <c r="M62" s="21">
        <f>ROUND(I62+F62,2)</f>
        <v>0</v>
      </c>
      <c r="N62" s="22">
        <f>ROUND(J62+G62,2)</f>
        <v>0</v>
      </c>
      <c r="O62" s="86"/>
      <c r="P62" s="5"/>
      <c r="Q62" s="5"/>
    </row>
    <row r="63" spans="1:17" ht="12.75">
      <c r="A63" s="125" t="s">
        <v>148</v>
      </c>
      <c r="B63" s="60" t="s">
        <v>202</v>
      </c>
      <c r="C63" s="62" t="s">
        <v>3</v>
      </c>
      <c r="D63" s="55" t="s">
        <v>147</v>
      </c>
      <c r="E63" s="56">
        <v>2</v>
      </c>
      <c r="F63" s="57"/>
      <c r="G63" s="57"/>
      <c r="H63" s="57"/>
      <c r="I63" s="57">
        <v>0</v>
      </c>
      <c r="J63" s="21">
        <f>ROUND(I63*E63,2)</f>
        <v>0</v>
      </c>
      <c r="K63" s="21"/>
      <c r="L63" s="21"/>
      <c r="M63" s="21">
        <f>I63</f>
        <v>0</v>
      </c>
      <c r="N63" s="22">
        <f>J63</f>
        <v>0</v>
      </c>
      <c r="O63" s="86"/>
      <c r="P63" s="5"/>
      <c r="Q63" s="5"/>
    </row>
    <row r="64" spans="1:17" ht="12.75">
      <c r="A64" s="125" t="s">
        <v>149</v>
      </c>
      <c r="B64" s="60" t="s">
        <v>203</v>
      </c>
      <c r="C64" s="62" t="s">
        <v>3</v>
      </c>
      <c r="D64" s="55" t="s">
        <v>147</v>
      </c>
      <c r="E64" s="56">
        <v>4</v>
      </c>
      <c r="F64" s="57"/>
      <c r="G64" s="57"/>
      <c r="H64" s="57"/>
      <c r="I64" s="57">
        <v>0</v>
      </c>
      <c r="J64" s="21">
        <f>ROUND(I64*E64,2)</f>
        <v>0</v>
      </c>
      <c r="K64" s="21"/>
      <c r="L64" s="21"/>
      <c r="M64" s="21">
        <f>I64</f>
        <v>0</v>
      </c>
      <c r="N64" s="22">
        <f>J64</f>
        <v>0</v>
      </c>
      <c r="O64" s="86"/>
      <c r="P64" s="5"/>
      <c r="Q64" s="5"/>
    </row>
    <row r="65" spans="1:17" ht="12.75">
      <c r="A65" s="78"/>
      <c r="B65" s="45"/>
      <c r="C65" s="61"/>
      <c r="D65" s="19"/>
      <c r="E65" s="18"/>
      <c r="F65" s="21"/>
      <c r="G65" s="21"/>
      <c r="H65" s="21"/>
      <c r="I65" s="21"/>
      <c r="J65" s="21"/>
      <c r="K65" s="21"/>
      <c r="L65" s="21"/>
      <c r="M65" s="21"/>
      <c r="N65" s="22"/>
      <c r="O65" s="86"/>
      <c r="P65" s="5"/>
      <c r="Q65" s="5"/>
    </row>
    <row r="66" spans="1:17" ht="12.75">
      <c r="A66" s="126" t="s">
        <v>36</v>
      </c>
      <c r="B66" s="46" t="s">
        <v>175</v>
      </c>
      <c r="C66" s="47"/>
      <c r="D66" s="47"/>
      <c r="E66" s="48"/>
      <c r="F66" s="49"/>
      <c r="G66" s="49"/>
      <c r="H66" s="49"/>
      <c r="I66" s="49"/>
      <c r="J66" s="49"/>
      <c r="K66" s="49"/>
      <c r="L66" s="49"/>
      <c r="M66" s="49"/>
      <c r="N66" s="49">
        <f>ROUND(N67+N71,2)</f>
        <v>0</v>
      </c>
      <c r="O66" s="86"/>
      <c r="P66" s="5"/>
      <c r="Q66" s="5"/>
    </row>
    <row r="67" spans="1:17" ht="12.75">
      <c r="A67" s="127" t="s">
        <v>37</v>
      </c>
      <c r="B67" s="111" t="s">
        <v>176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42">
        <f>ROUND(N68+N69,2)</f>
        <v>0</v>
      </c>
      <c r="O67" s="86"/>
      <c r="P67" s="5"/>
      <c r="Q67" s="5"/>
    </row>
    <row r="68" spans="1:17" ht="12.75">
      <c r="A68" s="125" t="s">
        <v>38</v>
      </c>
      <c r="B68" s="45" t="s">
        <v>143</v>
      </c>
      <c r="C68" s="61" t="s">
        <v>18</v>
      </c>
      <c r="D68" s="55" t="s">
        <v>117</v>
      </c>
      <c r="E68" s="18">
        <v>7.12</v>
      </c>
      <c r="F68" s="21">
        <v>0</v>
      </c>
      <c r="G68" s="21">
        <f>ROUND(F68*E68,2)</f>
        <v>0</v>
      </c>
      <c r="H68" s="21"/>
      <c r="I68" s="21">
        <v>0</v>
      </c>
      <c r="J68" s="21">
        <f>ROUND(I68*E68,2)</f>
        <v>0</v>
      </c>
      <c r="K68" s="21"/>
      <c r="L68" s="21"/>
      <c r="M68" s="21">
        <f>ROUND(I68+F68,2)</f>
        <v>0</v>
      </c>
      <c r="N68" s="22">
        <f>ROUND(J68+G68,2)</f>
        <v>0</v>
      </c>
      <c r="O68" s="86"/>
      <c r="P68" s="5"/>
      <c r="Q68" s="5"/>
    </row>
    <row r="69" spans="1:17" ht="12.75">
      <c r="A69" s="125" t="s">
        <v>172</v>
      </c>
      <c r="B69" s="106" t="s">
        <v>173</v>
      </c>
      <c r="C69" s="61" t="s">
        <v>18</v>
      </c>
      <c r="D69" s="55" t="s">
        <v>117</v>
      </c>
      <c r="E69" s="56">
        <v>30.6</v>
      </c>
      <c r="F69" s="21">
        <v>0</v>
      </c>
      <c r="G69" s="21">
        <f>ROUND(F69*E69,2)</f>
        <v>0</v>
      </c>
      <c r="H69" s="21"/>
      <c r="I69" s="21">
        <v>0</v>
      </c>
      <c r="J69" s="21">
        <f>ROUND(I69*E69,2)</f>
        <v>0</v>
      </c>
      <c r="K69" s="21"/>
      <c r="L69" s="21"/>
      <c r="M69" s="21">
        <f>ROUND(I69+F69,2)</f>
        <v>0</v>
      </c>
      <c r="N69" s="22">
        <f>ROUND(J69+G69,2)</f>
        <v>0</v>
      </c>
      <c r="O69" s="99"/>
      <c r="P69" s="5"/>
      <c r="Q69" s="5"/>
    </row>
    <row r="70" spans="1:17" ht="12.75">
      <c r="A70" s="78"/>
      <c r="B70" s="45"/>
      <c r="C70" s="61"/>
      <c r="D70" s="19"/>
      <c r="E70" s="18"/>
      <c r="F70" s="21"/>
      <c r="G70" s="21"/>
      <c r="H70" s="21"/>
      <c r="I70" s="21"/>
      <c r="J70" s="21"/>
      <c r="K70" s="21"/>
      <c r="L70" s="21"/>
      <c r="M70" s="21"/>
      <c r="N70" s="22"/>
      <c r="O70" s="86"/>
      <c r="P70" s="5"/>
      <c r="Q70" s="5"/>
    </row>
    <row r="71" spans="1:17" ht="12.75">
      <c r="A71" s="127" t="s">
        <v>110</v>
      </c>
      <c r="B71" s="111" t="s">
        <v>129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42">
        <f>ROUND(N72+N73,2)</f>
        <v>0</v>
      </c>
      <c r="O71" s="86"/>
      <c r="P71" s="5"/>
      <c r="Q71" s="5"/>
    </row>
    <row r="72" spans="1:17" ht="22.5">
      <c r="A72" s="125" t="s">
        <v>111</v>
      </c>
      <c r="B72" s="45" t="s">
        <v>204</v>
      </c>
      <c r="C72" s="61" t="s">
        <v>18</v>
      </c>
      <c r="D72" s="55" t="s">
        <v>117</v>
      </c>
      <c r="E72" s="56">
        <v>7.12</v>
      </c>
      <c r="F72" s="21">
        <v>0</v>
      </c>
      <c r="G72" s="21">
        <f>ROUND(F72*E72,2)</f>
        <v>0</v>
      </c>
      <c r="H72" s="93"/>
      <c r="I72" s="21">
        <v>0</v>
      </c>
      <c r="J72" s="21">
        <f>ROUND(I72*E72,2)</f>
        <v>0</v>
      </c>
      <c r="K72" s="94"/>
      <c r="L72" s="94"/>
      <c r="M72" s="21">
        <f>ROUND(I72+F72,2)</f>
        <v>0</v>
      </c>
      <c r="N72" s="22">
        <f>ROUND(J72+G72,2)</f>
        <v>0</v>
      </c>
      <c r="O72" s="86"/>
      <c r="P72" s="5"/>
      <c r="Q72" s="5"/>
    </row>
    <row r="73" spans="1:17" ht="22.5">
      <c r="A73" s="125" t="s">
        <v>112</v>
      </c>
      <c r="B73" s="45" t="s">
        <v>205</v>
      </c>
      <c r="C73" s="61" t="s">
        <v>18</v>
      </c>
      <c r="D73" s="55" t="s">
        <v>117</v>
      </c>
      <c r="E73" s="56">
        <v>7.12</v>
      </c>
      <c r="F73" s="21">
        <v>0</v>
      </c>
      <c r="G73" s="21">
        <f>ROUND(F73*E73,2)</f>
        <v>0</v>
      </c>
      <c r="H73" s="21"/>
      <c r="I73" s="21">
        <v>0</v>
      </c>
      <c r="J73" s="21">
        <f>ROUND(I73*E73,2)</f>
        <v>0</v>
      </c>
      <c r="K73" s="21">
        <v>0</v>
      </c>
      <c r="L73" s="21">
        <f>ROUND(K73*E73,2)</f>
        <v>0</v>
      </c>
      <c r="M73" s="21">
        <f>ROUND(F73+I73+L73,2)</f>
        <v>0</v>
      </c>
      <c r="N73" s="22">
        <f>ROUND(J73+G73+L73,2)</f>
        <v>0</v>
      </c>
      <c r="O73" s="86"/>
      <c r="P73" s="5"/>
      <c r="Q73" s="5"/>
    </row>
    <row r="74" spans="1:17" ht="12.75">
      <c r="A74" s="78"/>
      <c r="B74" s="45"/>
      <c r="C74" s="61"/>
      <c r="D74" s="19"/>
      <c r="E74" s="18"/>
      <c r="F74" s="21"/>
      <c r="G74" s="21"/>
      <c r="H74" s="21"/>
      <c r="I74" s="21"/>
      <c r="J74" s="21"/>
      <c r="K74" s="21"/>
      <c r="L74" s="21"/>
      <c r="M74" s="21"/>
      <c r="N74" s="22"/>
      <c r="O74" s="86"/>
      <c r="P74" s="5"/>
      <c r="Q74" s="5"/>
    </row>
    <row r="75" spans="1:17" ht="12.75">
      <c r="A75" s="126" t="s">
        <v>39</v>
      </c>
      <c r="B75" s="46" t="s">
        <v>90</v>
      </c>
      <c r="C75" s="47"/>
      <c r="D75" s="47"/>
      <c r="E75" s="48"/>
      <c r="F75" s="49"/>
      <c r="G75" s="49"/>
      <c r="H75" s="49"/>
      <c r="I75" s="49"/>
      <c r="J75" s="49"/>
      <c r="K75" s="49"/>
      <c r="L75" s="49"/>
      <c r="M75" s="49"/>
      <c r="N75" s="49">
        <f>ROUND(N76+N82+N86+N89,2)</f>
        <v>0</v>
      </c>
      <c r="O75" s="86"/>
      <c r="P75" s="5"/>
      <c r="Q75" s="5"/>
    </row>
    <row r="76" spans="1:17" ht="12.75">
      <c r="A76" s="127" t="s">
        <v>40</v>
      </c>
      <c r="B76" s="111" t="s">
        <v>145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42">
        <f>ROUND(N77+N78+N79+N80,2)</f>
        <v>0</v>
      </c>
      <c r="O76" s="86"/>
      <c r="P76" s="5"/>
      <c r="Q76" s="5"/>
    </row>
    <row r="77" spans="1:17" ht="12.75">
      <c r="A77" s="125" t="s">
        <v>44</v>
      </c>
      <c r="B77" s="45" t="s">
        <v>206</v>
      </c>
      <c r="C77" s="61" t="s">
        <v>18</v>
      </c>
      <c r="D77" s="19" t="s">
        <v>118</v>
      </c>
      <c r="E77" s="18">
        <v>2.15</v>
      </c>
      <c r="F77" s="21">
        <v>0</v>
      </c>
      <c r="G77" s="21">
        <f>ROUND(F77*E77,2)</f>
        <v>0</v>
      </c>
      <c r="H77" s="21"/>
      <c r="I77" s="21">
        <v>0</v>
      </c>
      <c r="J77" s="21">
        <f>ROUND(I77*E77,2)</f>
        <v>0</v>
      </c>
      <c r="K77" s="21"/>
      <c r="L77" s="21"/>
      <c r="M77" s="21">
        <f>ROUND(I77+F77,2)</f>
        <v>0</v>
      </c>
      <c r="N77" s="22">
        <f>ROUND(J77+G77,2)</f>
        <v>0</v>
      </c>
      <c r="O77" s="86"/>
      <c r="P77" s="79"/>
      <c r="Q77" s="79"/>
    </row>
    <row r="78" spans="1:17" ht="12.75">
      <c r="A78" s="125" t="s">
        <v>130</v>
      </c>
      <c r="B78" s="45" t="s">
        <v>207</v>
      </c>
      <c r="C78" s="61" t="s">
        <v>18</v>
      </c>
      <c r="D78" s="19" t="s">
        <v>117</v>
      </c>
      <c r="E78" s="18">
        <v>42.85</v>
      </c>
      <c r="F78" s="21">
        <v>0</v>
      </c>
      <c r="G78" s="21">
        <f>ROUND(F78*E78,2)</f>
        <v>0</v>
      </c>
      <c r="H78" s="21"/>
      <c r="I78" s="21">
        <v>0</v>
      </c>
      <c r="J78" s="21">
        <f>ROUND(I78*E78,2)</f>
        <v>0</v>
      </c>
      <c r="K78" s="21"/>
      <c r="L78" s="21"/>
      <c r="M78" s="21">
        <f>ROUND(I78+F78,2)</f>
        <v>0</v>
      </c>
      <c r="N78" s="22">
        <f>ROUND(J78+G78,2)</f>
        <v>0</v>
      </c>
      <c r="O78" s="86"/>
      <c r="P78" s="79"/>
      <c r="Q78" s="79"/>
    </row>
    <row r="79" spans="1:17" ht="12.75">
      <c r="A79" s="125" t="s">
        <v>131</v>
      </c>
      <c r="B79" s="45" t="s">
        <v>208</v>
      </c>
      <c r="C79" s="61" t="s">
        <v>3</v>
      </c>
      <c r="D79" s="19" t="s">
        <v>28</v>
      </c>
      <c r="E79" s="18">
        <v>24</v>
      </c>
      <c r="F79" s="21"/>
      <c r="G79" s="21"/>
      <c r="H79" s="21"/>
      <c r="I79" s="21">
        <v>0</v>
      </c>
      <c r="J79" s="21">
        <f>ROUND(I79*E79,2)</f>
        <v>0</v>
      </c>
      <c r="K79" s="21"/>
      <c r="L79" s="21"/>
      <c r="M79" s="21">
        <f>ROUND(I79+F79,2)</f>
        <v>0</v>
      </c>
      <c r="N79" s="22">
        <f>J79</f>
        <v>0</v>
      </c>
      <c r="O79" s="86"/>
      <c r="P79" s="79"/>
      <c r="Q79" s="79"/>
    </row>
    <row r="80" spans="1:17" ht="22.5">
      <c r="A80" s="125" t="s">
        <v>144</v>
      </c>
      <c r="B80" s="20" t="s">
        <v>209</v>
      </c>
      <c r="C80" s="34" t="s">
        <v>18</v>
      </c>
      <c r="D80" s="19" t="s">
        <v>28</v>
      </c>
      <c r="E80" s="18">
        <v>60.98</v>
      </c>
      <c r="F80" s="21">
        <v>0</v>
      </c>
      <c r="G80" s="21">
        <f>ROUND(E80*F80,2)</f>
        <v>0</v>
      </c>
      <c r="H80" s="21">
        <v>201.75</v>
      </c>
      <c r="I80" s="21">
        <v>0</v>
      </c>
      <c r="J80" s="21">
        <f>ROUND(I80*E80,2)</f>
        <v>0</v>
      </c>
      <c r="K80" s="21"/>
      <c r="L80" s="21"/>
      <c r="M80" s="57">
        <f>ROUND(F80+I80,2)</f>
        <v>0</v>
      </c>
      <c r="N80" s="22">
        <f>ROUND(J80+G80+L80,2)</f>
        <v>0</v>
      </c>
      <c r="O80" s="86"/>
      <c r="P80" s="5"/>
      <c r="Q80" s="5"/>
    </row>
    <row r="81" spans="1:17" ht="12.75">
      <c r="A81" s="125"/>
      <c r="B81" s="45"/>
      <c r="C81" s="61"/>
      <c r="D81" s="19"/>
      <c r="E81" s="18"/>
      <c r="F81" s="21"/>
      <c r="G81" s="21"/>
      <c r="H81" s="21"/>
      <c r="I81" s="21"/>
      <c r="J81" s="21"/>
      <c r="K81" s="21"/>
      <c r="L81" s="21"/>
      <c r="M81" s="21"/>
      <c r="N81" s="22"/>
      <c r="O81" s="86"/>
      <c r="P81" s="5"/>
      <c r="Q81" s="5"/>
    </row>
    <row r="82" spans="1:17" ht="12.75">
      <c r="A82" s="127" t="s">
        <v>132</v>
      </c>
      <c r="B82" s="111" t="s">
        <v>91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42">
        <f>ROUND(N83+N84,2)</f>
        <v>0</v>
      </c>
      <c r="O82" s="86"/>
      <c r="P82" s="5"/>
      <c r="Q82" s="5"/>
    </row>
    <row r="83" spans="1:17" ht="22.5">
      <c r="A83" s="125" t="s">
        <v>133</v>
      </c>
      <c r="B83" s="45" t="s">
        <v>210</v>
      </c>
      <c r="C83" s="61" t="s">
        <v>18</v>
      </c>
      <c r="D83" s="19" t="s">
        <v>117</v>
      </c>
      <c r="E83" s="18">
        <v>29</v>
      </c>
      <c r="F83" s="21">
        <v>0</v>
      </c>
      <c r="G83" s="21">
        <f>ROUND(F83*E83,2)</f>
        <v>0</v>
      </c>
      <c r="H83" s="21"/>
      <c r="I83" s="21">
        <v>0</v>
      </c>
      <c r="J83" s="21">
        <f>ROUND(I83*E83,2)</f>
        <v>0</v>
      </c>
      <c r="K83" s="21"/>
      <c r="L83" s="21"/>
      <c r="M83" s="21">
        <f>ROUND(I83+F83,2)</f>
        <v>0</v>
      </c>
      <c r="N83" s="22">
        <f>ROUND(J83+G83,2)</f>
        <v>0</v>
      </c>
      <c r="O83" s="86"/>
      <c r="P83" s="5"/>
      <c r="Q83" s="5"/>
    </row>
    <row r="84" spans="1:17" ht="12.75">
      <c r="A84" s="125" t="s">
        <v>134</v>
      </c>
      <c r="B84" s="45" t="s">
        <v>211</v>
      </c>
      <c r="C84" s="61" t="s">
        <v>18</v>
      </c>
      <c r="D84" s="19" t="s">
        <v>22</v>
      </c>
      <c r="E84" s="18">
        <v>21</v>
      </c>
      <c r="F84" s="21">
        <v>0</v>
      </c>
      <c r="G84" s="21">
        <f>ROUND(F84*E84,2)</f>
        <v>0</v>
      </c>
      <c r="H84" s="21"/>
      <c r="I84" s="21">
        <v>0</v>
      </c>
      <c r="J84" s="21">
        <f>ROUND(I84*E84,2)</f>
        <v>0</v>
      </c>
      <c r="K84" s="21"/>
      <c r="L84" s="21"/>
      <c r="M84" s="21">
        <f>ROUND(I84+F84,2)</f>
        <v>0</v>
      </c>
      <c r="N84" s="22">
        <f>ROUND(J84+G84,2)</f>
        <v>0</v>
      </c>
      <c r="O84" s="86"/>
      <c r="P84" s="5"/>
      <c r="Q84" s="5"/>
    </row>
    <row r="85" spans="1:17" ht="12.75">
      <c r="A85" s="125"/>
      <c r="B85" s="45"/>
      <c r="C85" s="61"/>
      <c r="D85" s="19"/>
      <c r="E85" s="18"/>
      <c r="F85" s="21"/>
      <c r="G85" s="21"/>
      <c r="H85" s="21"/>
      <c r="I85" s="21"/>
      <c r="J85" s="21"/>
      <c r="K85" s="21"/>
      <c r="L85" s="21"/>
      <c r="M85" s="21"/>
      <c r="N85" s="22"/>
      <c r="O85" s="86"/>
      <c r="P85" s="5"/>
      <c r="Q85" s="5"/>
    </row>
    <row r="86" spans="1:17" ht="12.75">
      <c r="A86" s="127" t="s">
        <v>135</v>
      </c>
      <c r="B86" s="111" t="s">
        <v>92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42">
        <f>ROUND(SUM(N87:N87),2)</f>
        <v>0</v>
      </c>
      <c r="O86" s="86"/>
      <c r="P86" s="5"/>
      <c r="Q86" s="5"/>
    </row>
    <row r="87" spans="1:17" ht="22.5">
      <c r="A87" s="125" t="s">
        <v>136</v>
      </c>
      <c r="B87" s="45" t="s">
        <v>212</v>
      </c>
      <c r="C87" s="61" t="s">
        <v>18</v>
      </c>
      <c r="D87" s="19" t="s">
        <v>117</v>
      </c>
      <c r="E87" s="18">
        <v>13.85</v>
      </c>
      <c r="F87" s="21">
        <v>0</v>
      </c>
      <c r="G87" s="21">
        <f>ROUND(F87*E87,2)</f>
        <v>0</v>
      </c>
      <c r="H87" s="21"/>
      <c r="I87" s="21">
        <v>0</v>
      </c>
      <c r="J87" s="21">
        <f>ROUND(I87*E87,2)</f>
        <v>0</v>
      </c>
      <c r="K87" s="21"/>
      <c r="L87" s="21"/>
      <c r="M87" s="21">
        <f>ROUND(I87+F87,2)</f>
        <v>0</v>
      </c>
      <c r="N87" s="22">
        <f>ROUND(J87+G87,2)</f>
        <v>0</v>
      </c>
      <c r="O87" s="73"/>
      <c r="P87" s="5"/>
      <c r="Q87" s="5"/>
    </row>
    <row r="88" spans="1:17" ht="12.75">
      <c r="A88" s="125"/>
      <c r="B88" s="45"/>
      <c r="C88" s="61"/>
      <c r="D88" s="19"/>
      <c r="E88" s="18"/>
      <c r="F88" s="21"/>
      <c r="G88" s="21"/>
      <c r="H88" s="21"/>
      <c r="I88" s="21"/>
      <c r="J88" s="21"/>
      <c r="K88" s="21"/>
      <c r="L88" s="21"/>
      <c r="M88" s="21"/>
      <c r="N88" s="22"/>
      <c r="O88" s="86"/>
      <c r="P88" s="5"/>
      <c r="Q88" s="5"/>
    </row>
    <row r="89" spans="1:17" ht="12.75">
      <c r="A89" s="127" t="s">
        <v>137</v>
      </c>
      <c r="B89" s="111" t="s">
        <v>119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42">
        <f>ROUND(SUM(N90:N90),2)</f>
        <v>0</v>
      </c>
      <c r="O89" s="86"/>
      <c r="P89" s="5"/>
      <c r="Q89" s="5"/>
    </row>
    <row r="90" spans="1:17" ht="22.5">
      <c r="A90" s="125" t="s">
        <v>138</v>
      </c>
      <c r="B90" s="45" t="s">
        <v>213</v>
      </c>
      <c r="C90" s="61" t="s">
        <v>18</v>
      </c>
      <c r="D90" s="19" t="s">
        <v>117</v>
      </c>
      <c r="E90" s="18">
        <v>7.25</v>
      </c>
      <c r="F90" s="21">
        <v>0</v>
      </c>
      <c r="G90" s="21">
        <f>ROUND(F90*E90,2)</f>
        <v>0</v>
      </c>
      <c r="H90" s="21"/>
      <c r="I90" s="21">
        <v>0</v>
      </c>
      <c r="J90" s="21">
        <f>ROUND(I90*E90,2)</f>
        <v>0</v>
      </c>
      <c r="K90" s="21">
        <v>0</v>
      </c>
      <c r="L90" s="21">
        <f>ROUND(K90*E90,2)</f>
        <v>0</v>
      </c>
      <c r="M90" s="21">
        <f>ROUND(F90+I90+K90,2)</f>
        <v>0</v>
      </c>
      <c r="N90" s="22">
        <f>ROUND(L90+J90+G90,2)</f>
        <v>0</v>
      </c>
      <c r="O90" s="86"/>
      <c r="P90" s="5"/>
      <c r="Q90" s="5"/>
    </row>
    <row r="91" spans="1:17" ht="12.75">
      <c r="A91" s="125"/>
      <c r="B91" s="45"/>
      <c r="C91" s="61"/>
      <c r="D91" s="19"/>
      <c r="E91" s="18"/>
      <c r="F91" s="21"/>
      <c r="G91" s="21"/>
      <c r="H91" s="21"/>
      <c r="I91" s="21"/>
      <c r="J91" s="21"/>
      <c r="K91" s="21"/>
      <c r="L91" s="21"/>
      <c r="M91" s="21"/>
      <c r="N91" s="22"/>
      <c r="O91" s="86"/>
      <c r="P91" s="5"/>
      <c r="Q91" s="5"/>
    </row>
    <row r="92" spans="1:17" ht="12.75">
      <c r="A92" s="126" t="s">
        <v>41</v>
      </c>
      <c r="B92" s="46" t="s">
        <v>163</v>
      </c>
      <c r="C92" s="47"/>
      <c r="D92" s="47"/>
      <c r="E92" s="48"/>
      <c r="F92" s="49"/>
      <c r="G92" s="49"/>
      <c r="H92" s="49"/>
      <c r="I92" s="49"/>
      <c r="J92" s="49"/>
      <c r="K92" s="49"/>
      <c r="L92" s="49"/>
      <c r="M92" s="49"/>
      <c r="N92" s="49">
        <f>N93</f>
        <v>0</v>
      </c>
      <c r="O92" s="86"/>
      <c r="P92" s="5"/>
      <c r="Q92" s="5"/>
    </row>
    <row r="93" spans="1:17" ht="12.75">
      <c r="A93" s="127" t="s">
        <v>42</v>
      </c>
      <c r="B93" s="111" t="s">
        <v>164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42">
        <f>ROUND(N94+N95+N96,2)</f>
        <v>0</v>
      </c>
      <c r="O93" s="86"/>
      <c r="P93" s="5"/>
      <c r="Q93" s="5"/>
    </row>
    <row r="94" spans="1:17" ht="12.75">
      <c r="A94" s="125" t="s">
        <v>54</v>
      </c>
      <c r="B94" s="45" t="s">
        <v>171</v>
      </c>
      <c r="C94" s="61" t="s">
        <v>18</v>
      </c>
      <c r="D94" s="19" t="s">
        <v>19</v>
      </c>
      <c r="E94" s="56">
        <v>7.12</v>
      </c>
      <c r="F94" s="21">
        <v>0</v>
      </c>
      <c r="G94" s="21">
        <f>ROUND(E94*F94,2)</f>
        <v>0</v>
      </c>
      <c r="H94" s="21">
        <v>201.75</v>
      </c>
      <c r="I94" s="21">
        <v>0</v>
      </c>
      <c r="J94" s="21">
        <f>ROUND(I94*E94,2)</f>
        <v>0</v>
      </c>
      <c r="K94" s="21"/>
      <c r="L94" s="21"/>
      <c r="M94" s="21">
        <f>ROUND(F94+I94,2)</f>
        <v>0</v>
      </c>
      <c r="N94" s="22">
        <f>ROUND(J94+G94,2)</f>
        <v>0</v>
      </c>
      <c r="O94" s="86"/>
      <c r="P94" s="5"/>
      <c r="Q94" s="5"/>
    </row>
    <row r="95" spans="1:17" ht="12.75">
      <c r="A95" s="125" t="s">
        <v>165</v>
      </c>
      <c r="B95" s="106" t="s">
        <v>153</v>
      </c>
      <c r="C95" s="61" t="s">
        <v>18</v>
      </c>
      <c r="D95" s="19" t="s">
        <v>19</v>
      </c>
      <c r="E95" s="56">
        <v>122.44</v>
      </c>
      <c r="F95" s="21">
        <v>0</v>
      </c>
      <c r="G95" s="21">
        <f>ROUND(E95*F95,2)</f>
        <v>0</v>
      </c>
      <c r="H95" s="21">
        <v>201.75</v>
      </c>
      <c r="I95" s="21">
        <v>0</v>
      </c>
      <c r="J95" s="21">
        <f>ROUND(I95*E95,2)</f>
        <v>0</v>
      </c>
      <c r="K95" s="21"/>
      <c r="L95" s="21"/>
      <c r="M95" s="21">
        <f>ROUND(F95+I95,2)</f>
        <v>0</v>
      </c>
      <c r="N95" s="22">
        <f>ROUND(J95+G95,2)</f>
        <v>0</v>
      </c>
      <c r="O95" s="86"/>
      <c r="P95" s="5"/>
      <c r="Q95" s="5"/>
    </row>
    <row r="96" spans="1:15" ht="12.75">
      <c r="A96" s="125" t="s">
        <v>166</v>
      </c>
      <c r="B96" s="20" t="s">
        <v>174</v>
      </c>
      <c r="C96" s="34" t="s">
        <v>18</v>
      </c>
      <c r="D96" s="19" t="s">
        <v>19</v>
      </c>
      <c r="E96" s="56">
        <v>7.12</v>
      </c>
      <c r="F96" s="21">
        <v>0</v>
      </c>
      <c r="G96" s="21">
        <f>ROUND(E96*F96,2)</f>
        <v>0</v>
      </c>
      <c r="H96" s="21"/>
      <c r="I96" s="21">
        <v>0</v>
      </c>
      <c r="J96" s="21">
        <f>ROUND(I96*E96,2)</f>
        <v>0</v>
      </c>
      <c r="K96" s="21"/>
      <c r="L96" s="21"/>
      <c r="M96" s="21">
        <f>ROUND(F96+I96,2)</f>
        <v>0</v>
      </c>
      <c r="N96" s="22">
        <f>ROUND(J96+G96,2)</f>
        <v>0</v>
      </c>
      <c r="O96" s="86"/>
    </row>
    <row r="97" spans="1:15" ht="12.75">
      <c r="A97" s="125"/>
      <c r="B97" s="20"/>
      <c r="C97" s="34"/>
      <c r="D97" s="19"/>
      <c r="E97" s="18"/>
      <c r="F97" s="21"/>
      <c r="G97" s="21"/>
      <c r="H97" s="21"/>
      <c r="I97" s="21"/>
      <c r="J97" s="21"/>
      <c r="K97" s="21"/>
      <c r="L97" s="21"/>
      <c r="M97" s="57"/>
      <c r="N97" s="22"/>
      <c r="O97" s="86"/>
    </row>
    <row r="98" spans="1:15" ht="12.75">
      <c r="A98" s="126" t="s">
        <v>139</v>
      </c>
      <c r="B98" s="113" t="s">
        <v>170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53">
        <f>N100</f>
        <v>0</v>
      </c>
      <c r="O98" s="86"/>
    </row>
    <row r="99" spans="1:15" ht="12.75">
      <c r="A99" s="127" t="s">
        <v>140</v>
      </c>
      <c r="B99" s="111" t="s">
        <v>83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54">
        <f>N100</f>
        <v>0</v>
      </c>
      <c r="O99" s="86"/>
    </row>
    <row r="100" spans="1:15" ht="12.75">
      <c r="A100" s="125" t="s">
        <v>141</v>
      </c>
      <c r="B100" s="45" t="s">
        <v>53</v>
      </c>
      <c r="C100" s="61" t="s">
        <v>35</v>
      </c>
      <c r="D100" s="19" t="s">
        <v>0</v>
      </c>
      <c r="E100" s="18">
        <v>45</v>
      </c>
      <c r="F100" s="21">
        <v>0</v>
      </c>
      <c r="G100" s="21">
        <f>ROUND(E100*F100,2)</f>
        <v>0</v>
      </c>
      <c r="H100" s="21"/>
      <c r="I100" s="21"/>
      <c r="J100" s="21"/>
      <c r="K100" s="21"/>
      <c r="L100" s="21"/>
      <c r="M100" s="21">
        <f>ROUND(F100+I100,2)</f>
        <v>0</v>
      </c>
      <c r="N100" s="22">
        <f>ROUND(J100+G100,2)</f>
        <v>0</v>
      </c>
      <c r="O100" s="86"/>
    </row>
    <row r="101" spans="1:15" ht="12.75">
      <c r="A101" s="124"/>
      <c r="B101" s="60"/>
      <c r="C101" s="62"/>
      <c r="D101" s="55"/>
      <c r="E101" s="56"/>
      <c r="F101" s="56"/>
      <c r="G101" s="56"/>
      <c r="H101" s="58"/>
      <c r="I101" s="58"/>
      <c r="J101" s="59"/>
      <c r="K101" s="59"/>
      <c r="L101" s="59"/>
      <c r="M101" s="57"/>
      <c r="N101" s="22"/>
      <c r="O101" s="86"/>
    </row>
    <row r="102" spans="1:15" ht="12.75">
      <c r="A102" s="126" t="s">
        <v>167</v>
      </c>
      <c r="B102" s="113" t="s">
        <v>93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53">
        <f>N104</f>
        <v>0</v>
      </c>
      <c r="O102" s="86"/>
    </row>
    <row r="103" spans="1:15" ht="12.75">
      <c r="A103" s="127" t="s">
        <v>168</v>
      </c>
      <c r="B103" s="111" t="s">
        <v>65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54">
        <f>ROUND(N104+N105,2)</f>
        <v>0</v>
      </c>
      <c r="O103" s="86"/>
    </row>
    <row r="104" spans="1:15" ht="13.5" thickBot="1">
      <c r="A104" s="130" t="s">
        <v>169</v>
      </c>
      <c r="B104" s="45" t="s">
        <v>154</v>
      </c>
      <c r="C104" s="61" t="s">
        <v>18</v>
      </c>
      <c r="D104" s="19" t="s">
        <v>117</v>
      </c>
      <c r="E104" s="18">
        <v>109.78</v>
      </c>
      <c r="F104" s="21">
        <v>0</v>
      </c>
      <c r="G104" s="21">
        <f>ROUND(E104*F104,2)</f>
        <v>0</v>
      </c>
      <c r="H104" s="151"/>
      <c r="I104" s="21">
        <v>0</v>
      </c>
      <c r="J104" s="21">
        <f>ROUND(I104*E104,2)</f>
        <v>0</v>
      </c>
      <c r="K104" s="95"/>
      <c r="L104" s="95"/>
      <c r="M104" s="21">
        <f>ROUND(F104+I104,2)</f>
        <v>0</v>
      </c>
      <c r="N104" s="22">
        <f>ROUND(J104+G104,2)</f>
        <v>0</v>
      </c>
      <c r="O104" s="86"/>
    </row>
    <row r="105" spans="2:15" ht="12.75">
      <c r="B105" s="30"/>
      <c r="C105" s="27"/>
      <c r="D105" s="27"/>
      <c r="E105" s="28"/>
      <c r="G105" s="10"/>
      <c r="H105" s="12"/>
      <c r="I105" s="5"/>
      <c r="J105" s="5"/>
      <c r="K105" s="5"/>
      <c r="L105" s="5"/>
      <c r="M105" s="5"/>
      <c r="N105" s="44"/>
      <c r="O105" s="84"/>
    </row>
    <row r="106" spans="2:15" ht="12.75">
      <c r="B106" s="30"/>
      <c r="C106" s="27"/>
      <c r="D106" s="27"/>
      <c r="E106" s="28"/>
      <c r="F106" s="68" t="s">
        <v>70</v>
      </c>
      <c r="G106" s="70">
        <f>ROUND(G8+G10+G11+G12+G13+G14+G16+G21+G22+G23+G24+G25+G26+G28+G27+G29+G30+G34+G35+G36+G39+G40+G47+G58+G62+G68+G69+G72+G73+G77+G78+G80+G83+G84+G87+G90+G94+G95+G96+G100+G104,2)</f>
        <v>0</v>
      </c>
      <c r="H106" s="68"/>
      <c r="I106" s="69" t="s">
        <v>71</v>
      </c>
      <c r="J106" s="71">
        <f>ROUND(J8+J11+J12+J13+J14+J16+J21+J22+J23+J24+J25+J26+J27+J28+J29+J30+J34+J35+J36+J39+J40+J41+J42+J43+J44+J45+J46+J51+J54+J55+J62+J63+J64+J68+J69+J72+J73+J77+J78+J79+J80+J83+J84+J87+J90+J94+J95+J96+J104,2)</f>
        <v>0</v>
      </c>
      <c r="K106" s="69" t="s">
        <v>72</v>
      </c>
      <c r="L106" s="70">
        <f>ROUND(L11+L12+L23+L27+L28+L29+L36+L40+L73+L90,2)</f>
        <v>0</v>
      </c>
      <c r="M106" s="5"/>
      <c r="N106" s="70">
        <f>ROUND(N6+N18+N32+N49+N60+N66+N75+N92+N98+N102,2)</f>
        <v>0</v>
      </c>
      <c r="O106" s="85"/>
    </row>
    <row r="107" spans="2:15" ht="12.75">
      <c r="B107" s="50"/>
      <c r="C107" s="9"/>
      <c r="D107" s="9"/>
      <c r="E107" s="15"/>
      <c r="F107" s="8"/>
      <c r="G107" s="81"/>
      <c r="H107" s="5"/>
      <c r="I107" s="5"/>
      <c r="J107" s="82"/>
      <c r="K107" s="5"/>
      <c r="L107" s="17"/>
      <c r="M107"/>
      <c r="N107" s="87"/>
      <c r="O107" s="85"/>
    </row>
    <row r="108" spans="3:15" ht="13.5" thickBot="1">
      <c r="C108" s="9"/>
      <c r="D108" s="9"/>
      <c r="E108" s="15"/>
      <c r="G108" s="16"/>
      <c r="H108" s="5"/>
      <c r="I108" s="5"/>
      <c r="J108" s="5"/>
      <c r="K108" s="5"/>
      <c r="L108" s="5"/>
      <c r="M108"/>
      <c r="N108"/>
      <c r="O108" s="84"/>
    </row>
    <row r="109" spans="3:15" ht="13.5" thickBot="1">
      <c r="C109" s="9"/>
      <c r="D109" s="9"/>
      <c r="E109" s="15"/>
      <c r="G109" s="16"/>
      <c r="H109" s="5"/>
      <c r="I109" s="5"/>
      <c r="J109" s="5"/>
      <c r="K109" s="5"/>
      <c r="L109" s="117" t="s">
        <v>178</v>
      </c>
      <c r="M109" s="118"/>
      <c r="N109" s="119"/>
      <c r="O109" s="84"/>
    </row>
    <row r="110" spans="2:15" ht="12.75">
      <c r="B110" s="50"/>
      <c r="C110" s="8"/>
      <c r="D110" s="8"/>
      <c r="E110" s="8"/>
      <c r="F110" s="8"/>
      <c r="G110" s="7"/>
      <c r="H110" s="9"/>
      <c r="I110" s="9"/>
      <c r="J110"/>
      <c r="K110"/>
      <c r="L110" s="114" t="s">
        <v>45</v>
      </c>
      <c r="M110" s="115"/>
      <c r="N110" s="116">
        <v>0.0127</v>
      </c>
      <c r="O110" s="84"/>
    </row>
    <row r="111" spans="3:15" ht="12.75">
      <c r="C111" s="8"/>
      <c r="D111" s="8"/>
      <c r="E111" s="8"/>
      <c r="F111" s="8"/>
      <c r="G111" s="7"/>
      <c r="H111" s="9"/>
      <c r="I111" s="9"/>
      <c r="J111"/>
      <c r="K111"/>
      <c r="L111" s="52" t="s">
        <v>46</v>
      </c>
      <c r="M111" s="23"/>
      <c r="N111" s="75">
        <v>0.0123</v>
      </c>
      <c r="O111" s="84"/>
    </row>
    <row r="112" spans="1:15" ht="12.75">
      <c r="A112" s="74"/>
      <c r="C112" s="8"/>
      <c r="D112" s="8"/>
      <c r="E112" s="8"/>
      <c r="F112" s="8"/>
      <c r="G112" s="7"/>
      <c r="H112" s="9"/>
      <c r="I112" s="9"/>
      <c r="J112"/>
      <c r="K112"/>
      <c r="L112" s="52" t="s">
        <v>156</v>
      </c>
      <c r="M112" s="23"/>
      <c r="N112" s="75">
        <v>0.008</v>
      </c>
      <c r="O112" s="84"/>
    </row>
    <row r="113" spans="1:15" ht="12.75">
      <c r="A113" s="74"/>
      <c r="C113" s="8"/>
      <c r="D113" s="8"/>
      <c r="E113" s="8"/>
      <c r="F113" s="8"/>
      <c r="G113" s="7"/>
      <c r="H113" s="9"/>
      <c r="I113" s="9"/>
      <c r="J113"/>
      <c r="K113"/>
      <c r="L113" s="32" t="s">
        <v>47</v>
      </c>
      <c r="M113" s="23"/>
      <c r="N113" s="75">
        <v>0.04</v>
      </c>
      <c r="O113" s="84"/>
    </row>
    <row r="114" spans="1:15" ht="12.75">
      <c r="A114" s="74"/>
      <c r="C114" s="8"/>
      <c r="D114" s="8"/>
      <c r="E114" s="8"/>
      <c r="F114" s="8"/>
      <c r="G114" s="7"/>
      <c r="H114" s="9"/>
      <c r="I114" s="9"/>
      <c r="J114"/>
      <c r="K114"/>
      <c r="L114" s="32" t="s">
        <v>48</v>
      </c>
      <c r="M114" s="100"/>
      <c r="N114" s="75">
        <v>0.074</v>
      </c>
      <c r="O114" s="84"/>
    </row>
    <row r="115" spans="2:18" ht="12.75">
      <c r="B115" s="51"/>
      <c r="D115" s="6"/>
      <c r="E115" s="14"/>
      <c r="F115" s="14"/>
      <c r="G115" s="7"/>
      <c r="H115" s="9"/>
      <c r="I115" s="9"/>
      <c r="J115"/>
      <c r="K115"/>
      <c r="L115" s="32" t="s">
        <v>49</v>
      </c>
      <c r="M115" s="100"/>
      <c r="N115" s="75">
        <f>N116+N117+N118</f>
        <v>0.0665</v>
      </c>
      <c r="O115" s="12"/>
      <c r="P115" s="12"/>
      <c r="Q115" s="12"/>
      <c r="R115" s="12"/>
    </row>
    <row r="116" spans="2:18" ht="12.75">
      <c r="B116" s="96"/>
      <c r="C116" s="6"/>
      <c r="D116" s="6"/>
      <c r="E116" s="14"/>
      <c r="F116" s="14"/>
      <c r="G116" s="7"/>
      <c r="H116" s="9"/>
      <c r="I116" s="9"/>
      <c r="J116"/>
      <c r="K116"/>
      <c r="L116" s="32" t="s">
        <v>125</v>
      </c>
      <c r="M116" s="24"/>
      <c r="N116" s="92">
        <v>0.03</v>
      </c>
      <c r="O116" s="12"/>
      <c r="P116" s="12"/>
      <c r="Q116" s="12"/>
      <c r="R116" s="12"/>
    </row>
    <row r="117" spans="1:17" ht="12.75">
      <c r="A117" s="83"/>
      <c r="B117" s="51"/>
      <c r="C117" s="11"/>
      <c r="D117" s="11"/>
      <c r="E117" s="12"/>
      <c r="F117" s="12"/>
      <c r="G117" s="7"/>
      <c r="H117" s="9"/>
      <c r="I117" s="9"/>
      <c r="J117"/>
      <c r="K117"/>
      <c r="L117" s="32" t="s">
        <v>50</v>
      </c>
      <c r="M117" s="100"/>
      <c r="N117" s="76">
        <v>0.03</v>
      </c>
      <c r="O117" s="5"/>
      <c r="P117" s="5"/>
      <c r="Q117" s="5"/>
    </row>
    <row r="118" spans="1:14" ht="12.75">
      <c r="A118" s="83"/>
      <c r="B118" s="104"/>
      <c r="C118" s="105"/>
      <c r="D118" s="13"/>
      <c r="E118" s="12"/>
      <c r="F118" s="12"/>
      <c r="G118" s="8"/>
      <c r="H118" s="9"/>
      <c r="I118" s="9"/>
      <c r="J118"/>
      <c r="K118"/>
      <c r="L118" s="32" t="s">
        <v>51</v>
      </c>
      <c r="M118" s="100"/>
      <c r="N118" s="76">
        <v>0.0065</v>
      </c>
    </row>
    <row r="119" spans="1:14" ht="13.5" thickBot="1">
      <c r="A119" s="83"/>
      <c r="B119" s="96"/>
      <c r="G119" s="9"/>
      <c r="H119" s="8"/>
      <c r="I119" s="8"/>
      <c r="J119" s="8"/>
      <c r="K119" s="8"/>
      <c r="L119" s="101" t="s">
        <v>52</v>
      </c>
      <c r="M119" s="102"/>
      <c r="N119" s="77">
        <f>(((1+N110+N113+N112)*(1+N111)*(1+N114))/(1-N115))-1</f>
        <v>0.23535496426352442</v>
      </c>
    </row>
    <row r="120" spans="7:14" ht="12.75">
      <c r="G120" s="8"/>
      <c r="H120" s="8"/>
      <c r="I120" s="8"/>
      <c r="J120" s="25"/>
      <c r="K120" s="25"/>
      <c r="L120" s="25"/>
      <c r="M120" s="25"/>
      <c r="N120" s="26"/>
    </row>
    <row r="121" spans="11:14" ht="12.75">
      <c r="K121" s="154" t="s">
        <v>66</v>
      </c>
      <c r="L121" s="155"/>
      <c r="M121" s="156">
        <f>N119</f>
        <v>0.23535496426352442</v>
      </c>
      <c r="N121" s="67"/>
    </row>
    <row r="122" spans="11:14" ht="12.75">
      <c r="K122" s="157" t="s">
        <v>67</v>
      </c>
      <c r="L122" s="157"/>
      <c r="M122" s="157"/>
      <c r="N122" s="70">
        <f>N106</f>
        <v>0</v>
      </c>
    </row>
    <row r="123" spans="11:14" ht="12.75">
      <c r="K123" s="157" t="s">
        <v>68</v>
      </c>
      <c r="L123" s="157"/>
      <c r="M123" s="157"/>
      <c r="N123" s="70">
        <f>ROUND(N122*M121,2)</f>
        <v>0</v>
      </c>
    </row>
    <row r="124" spans="11:14" ht="12.75" customHeight="1">
      <c r="K124" s="158" t="s">
        <v>69</v>
      </c>
      <c r="L124" s="158"/>
      <c r="M124" s="158"/>
      <c r="N124" s="70">
        <f>SUM(N122:N123)</f>
        <v>0</v>
      </c>
    </row>
    <row r="126" ht="15.75">
      <c r="B126" s="103"/>
    </row>
  </sheetData>
  <sheetProtection selectLockedCells="1" selectUnlockedCells="1"/>
  <mergeCells count="42">
    <mergeCell ref="B50:M50"/>
    <mergeCell ref="B93:M93"/>
    <mergeCell ref="B98:M98"/>
    <mergeCell ref="L109:N109"/>
    <mergeCell ref="K124:M124"/>
    <mergeCell ref="B103:M103"/>
    <mergeCell ref="K123:M123"/>
    <mergeCell ref="K121:L121"/>
    <mergeCell ref="K122:M122"/>
    <mergeCell ref="B38:M38"/>
    <mergeCell ref="B82:M82"/>
    <mergeCell ref="B76:M76"/>
    <mergeCell ref="B102:M102"/>
    <mergeCell ref="B32:M32"/>
    <mergeCell ref="B67:M67"/>
    <mergeCell ref="B71:M71"/>
    <mergeCell ref="B33:M33"/>
    <mergeCell ref="B99:M99"/>
    <mergeCell ref="B86:M86"/>
    <mergeCell ref="B57:M57"/>
    <mergeCell ref="B89:M89"/>
    <mergeCell ref="B6:M6"/>
    <mergeCell ref="B20:M20"/>
    <mergeCell ref="B19:M19"/>
    <mergeCell ref="B61:M61"/>
    <mergeCell ref="B53:M53"/>
    <mergeCell ref="B49:M49"/>
    <mergeCell ref="B15:M15"/>
    <mergeCell ref="M4:N4"/>
    <mergeCell ref="K4:L4"/>
    <mergeCell ref="B7:M7"/>
    <mergeCell ref="B9:M9"/>
    <mergeCell ref="E4:E5"/>
    <mergeCell ref="A4:A5"/>
    <mergeCell ref="I4:J4"/>
    <mergeCell ref="F4:G4"/>
    <mergeCell ref="C4:C5"/>
    <mergeCell ref="A3:N3"/>
    <mergeCell ref="A2:N2"/>
    <mergeCell ref="A1:N1"/>
    <mergeCell ref="D4:D5"/>
    <mergeCell ref="B4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  <ignoredErrors>
    <ignoredError sqref="M23 N102 N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Geraldo Luiz Savi Júnior</cp:lastModifiedBy>
  <cp:lastPrinted>2016-04-13T19:28:46Z</cp:lastPrinted>
  <dcterms:created xsi:type="dcterms:W3CDTF">2014-05-05T16:42:42Z</dcterms:created>
  <dcterms:modified xsi:type="dcterms:W3CDTF">2016-11-03T16:42:17Z</dcterms:modified>
  <cp:category/>
  <cp:version/>
  <cp:contentType/>
  <cp:contentStatus/>
</cp:coreProperties>
</file>