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<sst xmlns="http://schemas.openxmlformats.org/spreadsheetml/2006/main" count="90" uniqueCount="59">
  <si>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</si>
  <si>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</si>
  <si>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</si>
  <si>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</si>
  <si>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</si>
  <si>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</si>
  <si>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</si>
  <si>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</si>
  <si>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</si>
  <si>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</si>
  <si>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</si>
  <si>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</si>
  <si>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</si>
  <si>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</si>
  <si>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</si>
  <si>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</si>
  <si>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açúcar</t>
  </si>
  <si>
    <t>copo pl. 50 ml.</t>
  </si>
  <si>
    <t>lixeira</t>
  </si>
  <si>
    <t>TOTAL</t>
  </si>
  <si>
    <t xml:space="preserve">      Custo Médio</t>
  </si>
  <si>
    <t xml:space="preserve">        EMPRESA 6</t>
  </si>
  <si>
    <t>unid.</t>
  </si>
  <si>
    <t>resma</t>
  </si>
  <si>
    <t xml:space="preserve">        EMPRESA 7</t>
  </si>
  <si>
    <t xml:space="preserve">        EMPRESA 8</t>
  </si>
  <si>
    <t xml:space="preserve">        EMPRESA 9</t>
  </si>
  <si>
    <t xml:space="preserve">        EMPRESA 10</t>
  </si>
  <si>
    <t xml:space="preserve">PLANILHA DE CUSTO </t>
  </si>
  <si>
    <t/>
  </si>
  <si>
    <t xml:space="preserve">        EMPRESA 11</t>
  </si>
  <si>
    <t>bobina</t>
  </si>
  <si>
    <t>caixa</t>
  </si>
  <si>
    <t>OBS.: - Empresa 1: orçamento emitido em 03.03.2004.</t>
  </si>
  <si>
    <t xml:space="preserve">           - Empresa 2: orçamento emitido em 17.03.2004. </t>
  </si>
  <si>
    <t xml:space="preserve">           - Empresa 4:orçamento emitido em 03.03.2004 e ratificado em 16.03.2004.</t>
  </si>
  <si>
    <t xml:space="preserve">           - Empresa 6: orçamento emitido em 04.03.2004.</t>
  </si>
  <si>
    <t xml:space="preserve">           - Empresa 7: orçamento emitido em 05.03.2004.</t>
  </si>
  <si>
    <t xml:space="preserve">           - Empresa 8: orçamento emitido em 10.03.2004.</t>
  </si>
  <si>
    <t xml:space="preserve">           - Empresa 9: orçamento emitido em 10.03.2004.</t>
  </si>
  <si>
    <t xml:space="preserve">           - Empresa 3:orçamento emitido em 03.03.2004.</t>
  </si>
  <si>
    <t xml:space="preserve">           - Empresa 10: orçamento emitido em 12.03.2004 e ratificado em 16.03.2004.</t>
  </si>
  <si>
    <t xml:space="preserve">           - Empresa 11: orçamento emitido em 15.03.2004.</t>
  </si>
  <si>
    <t xml:space="preserve">           - Empresa 5: orçamento emitido em 03.03.2004 e ratificado em 18.03.2004. 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</si>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</sst>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#,##0.0"/>
    <numFmt numFmtId="180" formatCode="#,##0.0000"/>
    <numFmt numFmtId="181" formatCode="#,##0.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1" borderId="3" xfId="0" applyFont="1" applyFill="1" applyBorder="1" applyAlignment="1">
      <alignment horizontal="center"/>
    </xf>
    <xf numFmtId="0" fontId="5" fillId="1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1" borderId="5" xfId="0" applyFont="1" applyFill="1" applyBorder="1" applyAlignment="1">
      <alignment horizontal="center"/>
    </xf>
    <xf numFmtId="0" fontId="5" fillId="1" borderId="3" xfId="0" applyFont="1" applyFill="1" applyBorder="1" applyAlignment="1">
      <alignment/>
    </xf>
    <xf numFmtId="0" fontId="6" fillId="1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1" borderId="6" xfId="0" applyFont="1" applyFill="1" applyBorder="1" applyAlignment="1">
      <alignment/>
    </xf>
    <xf numFmtId="0" fontId="5" fillId="1" borderId="7" xfId="0" applyFont="1" applyFill="1" applyBorder="1" applyAlignment="1">
      <alignment horizontal="center"/>
    </xf>
    <xf numFmtId="4" fontId="6" fillId="1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1" borderId="11" xfId="0" applyFont="1" applyFill="1" applyBorder="1" applyAlignment="1">
      <alignment/>
    </xf>
    <xf numFmtId="0" fontId="6" fillId="1" borderId="12" xfId="0" applyFont="1" applyFill="1" applyBorder="1" applyAlignment="1">
      <alignment/>
    </xf>
    <xf numFmtId="177" fontId="6" fillId="1" borderId="12" xfId="0" applyNumberFormat="1" applyFont="1" applyFill="1" applyBorder="1" applyAlignment="1">
      <alignment/>
    </xf>
    <xf numFmtId="177" fontId="6" fillId="1" borderId="12" xfId="0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3" fontId="9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8"/>
  <sheetViews>
    <sheetView tabSelected="1" workbookViewId="0" topLeftCell="B9">
      <selection activeCell="F20" sqref="F20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4" width="10.7109375" style="0" hidden="1" customWidth="1"/>
    <col min="5" max="5" width="6.140625" style="0" customWidth="1"/>
    <col min="6" max="6" width="8.8515625" style="0" customWidth="1"/>
    <col min="7" max="7" width="11.00390625" style="0" customWidth="1"/>
    <col min="8" max="8" width="9.7109375" style="0" customWidth="1"/>
    <col min="9" max="9" width="11.28125" style="0" customWidth="1"/>
    <col min="10" max="10" width="11.421875" style="0" customWidth="1"/>
    <col min="11" max="11" width="10.8515625" style="0" customWidth="1"/>
    <col min="12" max="12" width="8.8515625" style="0" customWidth="1"/>
    <col min="13" max="13" width="9.8515625" style="0" customWidth="1"/>
    <col min="14" max="14" width="9.00390625" style="0" customWidth="1"/>
    <col min="15" max="26" width="10.28125" style="0" customWidth="1"/>
    <col min="27" max="27" width="11.140625" style="0" customWidth="1"/>
    <col min="28" max="29" width="11.421875" style="0" customWidth="1"/>
    <col min="30" max="30" width="2.00390625" style="0" bestFit="1" customWidth="1"/>
    <col min="31" max="16384" width="11.421875" style="0" customWidth="1"/>
  </cols>
  <sheetData>
    <row r="3" spans="1:29" ht="18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5" ht="13.5" thickBot="1"/>
    <row r="6" spans="1:29" s="15" customFormat="1" ht="22.5" customHeight="1" thickBot="1">
      <c r="A6" s="12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13" t="s">
        <v>5</v>
      </c>
      <c r="G6" s="13"/>
      <c r="H6" s="13" t="s">
        <v>6</v>
      </c>
      <c r="I6" s="13"/>
      <c r="J6" s="13" t="s">
        <v>7</v>
      </c>
      <c r="K6" s="13"/>
      <c r="L6" s="13" t="s">
        <v>8</v>
      </c>
      <c r="M6" s="13"/>
      <c r="N6" s="13" t="s">
        <v>9</v>
      </c>
      <c r="O6" s="13"/>
      <c r="P6" s="13" t="s">
        <v>21</v>
      </c>
      <c r="Q6" s="13"/>
      <c r="R6" s="13" t="s">
        <v>24</v>
      </c>
      <c r="S6" s="13"/>
      <c r="T6" s="13" t="s">
        <v>25</v>
      </c>
      <c r="U6" s="13"/>
      <c r="V6" s="13" t="s">
        <v>26</v>
      </c>
      <c r="W6" s="13"/>
      <c r="X6" s="13" t="s">
        <v>27</v>
      </c>
      <c r="Y6" s="13"/>
      <c r="Z6" s="13" t="s">
        <v>30</v>
      </c>
      <c r="AA6" s="13"/>
      <c r="AB6" s="14" t="s">
        <v>20</v>
      </c>
      <c r="AC6" s="14"/>
    </row>
    <row r="7" spans="1:29" s="15" customFormat="1" ht="26.25" customHeight="1" thickBot="1">
      <c r="A7" s="16"/>
      <c r="B7" s="9"/>
      <c r="C7" s="9"/>
      <c r="D7" s="9"/>
      <c r="E7" s="9"/>
      <c r="F7" s="17" t="s">
        <v>10</v>
      </c>
      <c r="G7" s="17" t="s">
        <v>11</v>
      </c>
      <c r="H7" s="17" t="s">
        <v>10</v>
      </c>
      <c r="I7" s="17" t="s">
        <v>11</v>
      </c>
      <c r="J7" s="17" t="s">
        <v>10</v>
      </c>
      <c r="K7" s="17" t="s">
        <v>11</v>
      </c>
      <c r="L7" s="17" t="s">
        <v>10</v>
      </c>
      <c r="M7" s="17" t="s">
        <v>11</v>
      </c>
      <c r="N7" s="17" t="s">
        <v>10</v>
      </c>
      <c r="O7" s="17" t="s">
        <v>11</v>
      </c>
      <c r="P7" s="17" t="s">
        <v>10</v>
      </c>
      <c r="Q7" s="17" t="s">
        <v>11</v>
      </c>
      <c r="R7" s="17" t="s">
        <v>10</v>
      </c>
      <c r="S7" s="17" t="s">
        <v>11</v>
      </c>
      <c r="T7" s="17" t="s">
        <v>10</v>
      </c>
      <c r="U7" s="17" t="s">
        <v>11</v>
      </c>
      <c r="V7" s="17" t="s">
        <v>10</v>
      </c>
      <c r="W7" s="17" t="s">
        <v>11</v>
      </c>
      <c r="X7" s="17" t="s">
        <v>10</v>
      </c>
      <c r="Y7" s="17" t="s">
        <v>11</v>
      </c>
      <c r="Z7" s="17" t="s">
        <v>10</v>
      </c>
      <c r="AA7" s="17" t="s">
        <v>11</v>
      </c>
      <c r="AB7" s="17" t="s">
        <v>12</v>
      </c>
      <c r="AC7" s="17" t="s">
        <v>13</v>
      </c>
    </row>
    <row r="8" spans="1:30" ht="18" customHeight="1">
      <c r="A8" s="19" t="s">
        <v>44</v>
      </c>
      <c r="B8" s="20">
        <v>50</v>
      </c>
      <c r="C8" s="21" t="s">
        <v>14</v>
      </c>
      <c r="D8" s="22" t="s">
        <v>15</v>
      </c>
      <c r="E8" s="23" t="s">
        <v>22</v>
      </c>
      <c r="F8" s="24">
        <v>70</v>
      </c>
      <c r="G8" s="25">
        <f aca="true" t="shared" si="0" ref="G8:G22">B8*F8</f>
        <v>3500</v>
      </c>
      <c r="H8" s="25">
        <v>26</v>
      </c>
      <c r="I8" s="25">
        <f aca="true" t="shared" si="1" ref="I8:I22">B8*H8</f>
        <v>1300</v>
      </c>
      <c r="J8" s="25">
        <v>61</v>
      </c>
      <c r="K8" s="25">
        <f aca="true" t="shared" si="2" ref="K8:K22">B8*J8</f>
        <v>3050</v>
      </c>
      <c r="L8" s="25">
        <v>49.8</v>
      </c>
      <c r="M8" s="25">
        <f aca="true" t="shared" si="3" ref="M8:M22">B8*L8</f>
        <v>2490</v>
      </c>
      <c r="N8" s="25">
        <v>119</v>
      </c>
      <c r="O8" s="25">
        <f aca="true" t="shared" si="4" ref="O8:O22">B8*N8</f>
        <v>5950</v>
      </c>
      <c r="P8" s="25"/>
      <c r="Q8" s="25">
        <f aca="true" t="shared" si="5" ref="Q8:Q22">B8*P8</f>
        <v>0</v>
      </c>
      <c r="R8" s="25"/>
      <c r="S8" s="25">
        <f aca="true" t="shared" si="6" ref="S8:S22">B8*R8</f>
        <v>0</v>
      </c>
      <c r="T8" s="25">
        <v>125</v>
      </c>
      <c r="U8" s="25">
        <f aca="true" t="shared" si="7" ref="U8:U22">B8*T8</f>
        <v>6250</v>
      </c>
      <c r="V8" s="25"/>
      <c r="W8" s="25">
        <f aca="true" t="shared" si="8" ref="W8:W22">B8*V8</f>
        <v>0</v>
      </c>
      <c r="X8" s="25"/>
      <c r="Y8" s="25">
        <f aca="true" t="shared" si="9" ref="Y8:Y22">B8*X8</f>
        <v>0</v>
      </c>
      <c r="Z8" s="25"/>
      <c r="AA8" s="25">
        <f aca="true" t="shared" si="10" ref="AA8:AA22">B8*Z8</f>
        <v>0</v>
      </c>
      <c r="AB8" s="25">
        <f>ROUND(AVERAGE(F8,H8,J8,L8,N8,T8),2)</f>
        <v>75.13</v>
      </c>
      <c r="AC8" s="26">
        <f aca="true" t="shared" si="11" ref="AC8:AC22">B8*AB8</f>
        <v>3756.5</v>
      </c>
      <c r="AD8" s="32"/>
    </row>
    <row r="9" spans="1:30" ht="18" customHeight="1">
      <c r="A9" s="6" t="s">
        <v>45</v>
      </c>
      <c r="B9" s="2">
        <v>150</v>
      </c>
      <c r="C9" s="5" t="s">
        <v>16</v>
      </c>
      <c r="D9" s="7" t="s">
        <v>17</v>
      </c>
      <c r="E9" s="23" t="s">
        <v>22</v>
      </c>
      <c r="F9" s="3">
        <v>24</v>
      </c>
      <c r="G9" s="25">
        <f t="shared" si="0"/>
        <v>3600</v>
      </c>
      <c r="H9" s="4">
        <v>26</v>
      </c>
      <c r="I9" s="25">
        <f t="shared" si="1"/>
        <v>3900</v>
      </c>
      <c r="J9" s="4">
        <v>27</v>
      </c>
      <c r="K9" s="25">
        <f t="shared" si="2"/>
        <v>4050</v>
      </c>
      <c r="L9" s="4">
        <v>49.5</v>
      </c>
      <c r="M9" s="25">
        <f t="shared" si="3"/>
        <v>7425</v>
      </c>
      <c r="N9" s="4">
        <v>70</v>
      </c>
      <c r="O9" s="25">
        <f t="shared" si="4"/>
        <v>10500</v>
      </c>
      <c r="P9" s="25"/>
      <c r="Q9" s="25">
        <f t="shared" si="5"/>
        <v>0</v>
      </c>
      <c r="R9" s="25"/>
      <c r="S9" s="25">
        <f t="shared" si="6"/>
        <v>0</v>
      </c>
      <c r="T9" s="25">
        <v>98.5</v>
      </c>
      <c r="U9" s="25">
        <f t="shared" si="7"/>
        <v>14775</v>
      </c>
      <c r="V9" s="25"/>
      <c r="W9" s="25">
        <f t="shared" si="8"/>
        <v>0</v>
      </c>
      <c r="X9" s="25"/>
      <c r="Y9" s="25">
        <f t="shared" si="9"/>
        <v>0</v>
      </c>
      <c r="Z9" s="4"/>
      <c r="AA9" s="25">
        <f t="shared" si="10"/>
        <v>0</v>
      </c>
      <c r="AB9" s="25">
        <f>ROUND(AVERAGE(F9,H9,J9,L9,N9,T9),2)</f>
        <v>49.17</v>
      </c>
      <c r="AC9" s="26">
        <f t="shared" si="11"/>
        <v>7375.5</v>
      </c>
      <c r="AD9" s="32"/>
    </row>
    <row r="10" spans="1:30" ht="18" customHeight="1">
      <c r="A10" s="6" t="s">
        <v>46</v>
      </c>
      <c r="B10" s="2">
        <v>120</v>
      </c>
      <c r="C10" s="5"/>
      <c r="D10" s="7"/>
      <c r="E10" s="23" t="s">
        <v>31</v>
      </c>
      <c r="F10" s="3"/>
      <c r="G10" s="25">
        <f t="shared" si="0"/>
        <v>0</v>
      </c>
      <c r="H10" s="4"/>
      <c r="I10" s="25">
        <f t="shared" si="1"/>
        <v>0</v>
      </c>
      <c r="J10" s="4"/>
      <c r="K10" s="25">
        <f t="shared" si="2"/>
        <v>0</v>
      </c>
      <c r="L10" s="4">
        <v>64.2</v>
      </c>
      <c r="M10" s="25">
        <f t="shared" si="3"/>
        <v>7704</v>
      </c>
      <c r="N10" s="4"/>
      <c r="O10" s="25">
        <f t="shared" si="4"/>
        <v>0</v>
      </c>
      <c r="P10" s="25"/>
      <c r="Q10" s="25">
        <f t="shared" si="5"/>
        <v>0</v>
      </c>
      <c r="R10" s="25">
        <v>48.17</v>
      </c>
      <c r="S10" s="25">
        <f t="shared" si="6"/>
        <v>5780.400000000001</v>
      </c>
      <c r="T10" s="25">
        <v>48.5</v>
      </c>
      <c r="U10" s="25">
        <f t="shared" si="7"/>
        <v>5820</v>
      </c>
      <c r="V10" s="25">
        <v>64.9</v>
      </c>
      <c r="W10" s="25">
        <f t="shared" si="8"/>
        <v>7788.000000000001</v>
      </c>
      <c r="X10" s="25"/>
      <c r="Y10" s="25">
        <f t="shared" si="9"/>
        <v>0</v>
      </c>
      <c r="Z10" s="4"/>
      <c r="AA10" s="25">
        <f t="shared" si="10"/>
        <v>0</v>
      </c>
      <c r="AB10" s="25">
        <f>ROUND(AVERAGE(L10,R10,T10,V10),2)</f>
        <v>56.44</v>
      </c>
      <c r="AC10" s="26">
        <f t="shared" si="11"/>
        <v>6772.799999999999</v>
      </c>
      <c r="AD10" s="32"/>
    </row>
    <row r="11" spans="1:30" ht="18" customHeight="1">
      <c r="A11" s="6" t="s">
        <v>47</v>
      </c>
      <c r="B11" s="2">
        <v>3000</v>
      </c>
      <c r="C11" s="5"/>
      <c r="D11" s="7"/>
      <c r="E11" s="23" t="s">
        <v>22</v>
      </c>
      <c r="F11" s="3">
        <v>0.34</v>
      </c>
      <c r="G11" s="25">
        <f t="shared" si="0"/>
        <v>1020.0000000000001</v>
      </c>
      <c r="H11" s="4"/>
      <c r="I11" s="25">
        <f t="shared" si="1"/>
        <v>0</v>
      </c>
      <c r="J11" s="4"/>
      <c r="K11" s="25">
        <f t="shared" si="2"/>
        <v>0</v>
      </c>
      <c r="L11" s="4"/>
      <c r="M11" s="25">
        <f t="shared" si="3"/>
        <v>0</v>
      </c>
      <c r="N11" s="4"/>
      <c r="O11" s="25">
        <f t="shared" si="4"/>
        <v>0</v>
      </c>
      <c r="P11" s="25"/>
      <c r="Q11" s="25">
        <f t="shared" si="5"/>
        <v>0</v>
      </c>
      <c r="R11" s="25"/>
      <c r="S11" s="25">
        <f t="shared" si="6"/>
        <v>0</v>
      </c>
      <c r="T11" s="25"/>
      <c r="U11" s="25">
        <f t="shared" si="7"/>
        <v>0</v>
      </c>
      <c r="V11" s="25"/>
      <c r="W11" s="25">
        <f t="shared" si="8"/>
        <v>0</v>
      </c>
      <c r="X11" s="25">
        <v>0.1</v>
      </c>
      <c r="Y11" s="25">
        <f t="shared" si="9"/>
        <v>300</v>
      </c>
      <c r="Z11" s="4">
        <v>0.39</v>
      </c>
      <c r="AA11" s="25">
        <f t="shared" si="10"/>
        <v>1170</v>
      </c>
      <c r="AB11" s="25">
        <f>ROUND(AVERAGE(F11,R11,X11,Z11),2)</f>
        <v>0.28</v>
      </c>
      <c r="AC11" s="26">
        <f t="shared" si="11"/>
        <v>840.0000000000001</v>
      </c>
      <c r="AD11" s="32"/>
    </row>
    <row r="12" spans="1:30" ht="18" customHeight="1">
      <c r="A12" s="6" t="s">
        <v>48</v>
      </c>
      <c r="B12" s="2">
        <v>300</v>
      </c>
      <c r="C12" s="5"/>
      <c r="D12" s="7"/>
      <c r="E12" s="23" t="s">
        <v>32</v>
      </c>
      <c r="F12" s="3">
        <v>1.6</v>
      </c>
      <c r="G12" s="25">
        <f t="shared" si="0"/>
        <v>480</v>
      </c>
      <c r="H12" s="4">
        <v>0.85</v>
      </c>
      <c r="I12" s="25">
        <f t="shared" si="1"/>
        <v>255</v>
      </c>
      <c r="J12" s="4"/>
      <c r="K12" s="25">
        <f t="shared" si="2"/>
        <v>0</v>
      </c>
      <c r="L12" s="4">
        <v>0.81</v>
      </c>
      <c r="M12" s="25">
        <f t="shared" si="3"/>
        <v>243.00000000000003</v>
      </c>
      <c r="N12" s="4"/>
      <c r="O12" s="25">
        <f t="shared" si="4"/>
        <v>0</v>
      </c>
      <c r="P12" s="25">
        <v>0.87</v>
      </c>
      <c r="Q12" s="25">
        <f t="shared" si="5"/>
        <v>261</v>
      </c>
      <c r="R12" s="25">
        <v>0.97</v>
      </c>
      <c r="S12" s="25">
        <f t="shared" si="6"/>
        <v>291</v>
      </c>
      <c r="T12" s="25">
        <v>0.95</v>
      </c>
      <c r="U12" s="25">
        <f t="shared" si="7"/>
        <v>285</v>
      </c>
      <c r="V12" s="25"/>
      <c r="W12" s="25">
        <f t="shared" si="8"/>
        <v>0</v>
      </c>
      <c r="X12" s="25"/>
      <c r="Y12" s="25">
        <f t="shared" si="9"/>
        <v>0</v>
      </c>
      <c r="Z12" s="4"/>
      <c r="AA12" s="25">
        <f t="shared" si="10"/>
        <v>0</v>
      </c>
      <c r="AB12" s="25">
        <f>ROUND(AVERAGE(F12,H12,L12,P12,R12,T12),2)</f>
        <v>1.01</v>
      </c>
      <c r="AC12" s="26">
        <f t="shared" si="11"/>
        <v>303</v>
      </c>
      <c r="AD12" s="32"/>
    </row>
    <row r="13" spans="1:30" ht="18" customHeight="1">
      <c r="A13" s="6" t="s">
        <v>49</v>
      </c>
      <c r="B13" s="2">
        <v>200</v>
      </c>
      <c r="C13" s="5"/>
      <c r="D13" s="7"/>
      <c r="E13" s="23" t="s">
        <v>22</v>
      </c>
      <c r="F13" s="3">
        <v>0.5</v>
      </c>
      <c r="G13" s="25">
        <f t="shared" si="0"/>
        <v>100</v>
      </c>
      <c r="H13" s="4">
        <v>2</v>
      </c>
      <c r="I13" s="25">
        <f t="shared" si="1"/>
        <v>400</v>
      </c>
      <c r="J13" s="4">
        <v>0.9</v>
      </c>
      <c r="K13" s="25">
        <f t="shared" si="2"/>
        <v>180</v>
      </c>
      <c r="L13" s="4">
        <v>1.2</v>
      </c>
      <c r="M13" s="25">
        <f t="shared" si="3"/>
        <v>240</v>
      </c>
      <c r="N13" s="4"/>
      <c r="O13" s="25">
        <f t="shared" si="4"/>
        <v>0</v>
      </c>
      <c r="P13" s="25"/>
      <c r="Q13" s="25">
        <f t="shared" si="5"/>
        <v>0</v>
      </c>
      <c r="R13" s="25">
        <v>1.39</v>
      </c>
      <c r="S13" s="25">
        <f t="shared" si="6"/>
        <v>278</v>
      </c>
      <c r="T13" s="25">
        <v>0.45</v>
      </c>
      <c r="U13" s="25">
        <f t="shared" si="7"/>
        <v>90</v>
      </c>
      <c r="V13" s="25"/>
      <c r="W13" s="25">
        <f t="shared" si="8"/>
        <v>0</v>
      </c>
      <c r="X13" s="25"/>
      <c r="Y13" s="25">
        <f t="shared" si="9"/>
        <v>0</v>
      </c>
      <c r="Z13" s="4"/>
      <c r="AA13" s="25">
        <f t="shared" si="10"/>
        <v>0</v>
      </c>
      <c r="AB13" s="25">
        <f>ROUND(AVERAGE(F13,H13,J13,L13,R13,T13),2)</f>
        <v>1.07</v>
      </c>
      <c r="AC13" s="26">
        <f t="shared" si="11"/>
        <v>214</v>
      </c>
      <c r="AD13" s="32"/>
    </row>
    <row r="14" spans="1:30" ht="18" customHeight="1">
      <c r="A14" s="6" t="s">
        <v>50</v>
      </c>
      <c r="B14" s="2">
        <v>720</v>
      </c>
      <c r="C14" s="5"/>
      <c r="D14" s="7"/>
      <c r="E14" s="23" t="s">
        <v>22</v>
      </c>
      <c r="F14" s="3">
        <v>0.1</v>
      </c>
      <c r="G14" s="25">
        <f t="shared" si="0"/>
        <v>72</v>
      </c>
      <c r="H14" s="4">
        <v>0.11</v>
      </c>
      <c r="I14" s="25">
        <f t="shared" si="1"/>
        <v>79.2</v>
      </c>
      <c r="J14" s="4">
        <v>0.15</v>
      </c>
      <c r="K14" s="25">
        <f t="shared" si="2"/>
        <v>108</v>
      </c>
      <c r="L14" s="4">
        <v>0.13</v>
      </c>
      <c r="M14" s="25">
        <f t="shared" si="3"/>
        <v>93.60000000000001</v>
      </c>
      <c r="N14" s="4"/>
      <c r="O14" s="25">
        <f t="shared" si="4"/>
        <v>0</v>
      </c>
      <c r="P14" s="25">
        <v>0.06</v>
      </c>
      <c r="Q14" s="25">
        <f t="shared" si="5"/>
        <v>43.199999999999996</v>
      </c>
      <c r="R14" s="25">
        <v>0.11</v>
      </c>
      <c r="S14" s="25">
        <f t="shared" si="6"/>
        <v>79.2</v>
      </c>
      <c r="T14" s="25">
        <v>0.14</v>
      </c>
      <c r="U14" s="25">
        <f t="shared" si="7"/>
        <v>100.80000000000001</v>
      </c>
      <c r="V14" s="25"/>
      <c r="W14" s="25">
        <f t="shared" si="8"/>
        <v>0</v>
      </c>
      <c r="X14" s="25"/>
      <c r="Y14" s="25">
        <f t="shared" si="9"/>
        <v>0</v>
      </c>
      <c r="Z14" s="4"/>
      <c r="AA14" s="25">
        <f t="shared" si="10"/>
        <v>0</v>
      </c>
      <c r="AB14" s="25">
        <f>ROUND(AVERAGE(F14,H14,J14,L14,P14,R14,T14),2)</f>
        <v>0.11</v>
      </c>
      <c r="AC14" s="26">
        <f t="shared" si="11"/>
        <v>79.2</v>
      </c>
      <c r="AD14" s="32"/>
    </row>
    <row r="15" spans="1:30" ht="18" customHeight="1">
      <c r="A15" s="6" t="s">
        <v>51</v>
      </c>
      <c r="B15" s="2">
        <v>300</v>
      </c>
      <c r="C15" s="5"/>
      <c r="D15" s="7"/>
      <c r="E15" s="23" t="s">
        <v>22</v>
      </c>
      <c r="F15" s="3">
        <v>4.42</v>
      </c>
      <c r="G15" s="25">
        <f t="shared" si="0"/>
        <v>1326</v>
      </c>
      <c r="H15" s="4">
        <v>4.09</v>
      </c>
      <c r="I15" s="25">
        <f t="shared" si="1"/>
        <v>1227</v>
      </c>
      <c r="J15" s="4">
        <v>3.8</v>
      </c>
      <c r="K15" s="25">
        <f t="shared" si="2"/>
        <v>1140</v>
      </c>
      <c r="L15" s="4">
        <v>3.95</v>
      </c>
      <c r="M15" s="25">
        <f t="shared" si="3"/>
        <v>1185</v>
      </c>
      <c r="N15" s="4"/>
      <c r="O15" s="25">
        <f t="shared" si="4"/>
        <v>0</v>
      </c>
      <c r="P15" s="25">
        <v>2.92</v>
      </c>
      <c r="Q15" s="25">
        <f t="shared" si="5"/>
        <v>876</v>
      </c>
      <c r="R15" s="25">
        <v>3.39</v>
      </c>
      <c r="S15" s="25">
        <f t="shared" si="6"/>
        <v>1017</v>
      </c>
      <c r="T15" s="25">
        <v>3.6</v>
      </c>
      <c r="U15" s="25">
        <f t="shared" si="7"/>
        <v>1080</v>
      </c>
      <c r="V15" s="25"/>
      <c r="W15" s="25">
        <f t="shared" si="8"/>
        <v>0</v>
      </c>
      <c r="X15" s="25"/>
      <c r="Y15" s="25">
        <f t="shared" si="9"/>
        <v>0</v>
      </c>
      <c r="Z15" s="4"/>
      <c r="AA15" s="25">
        <f t="shared" si="10"/>
        <v>0</v>
      </c>
      <c r="AB15" s="25">
        <f>ROUND(AVERAGE(F15,H15,J15,L15,P15,R15,T15),2)</f>
        <v>3.74</v>
      </c>
      <c r="AC15" s="26">
        <f t="shared" si="11"/>
        <v>1122</v>
      </c>
      <c r="AD15" s="32"/>
    </row>
    <row r="16" spans="1:30" ht="18" customHeight="1">
      <c r="A16" s="6" t="s">
        <v>52</v>
      </c>
      <c r="B16" s="2">
        <v>200</v>
      </c>
      <c r="C16" s="5"/>
      <c r="D16" s="7"/>
      <c r="E16" s="23" t="s">
        <v>22</v>
      </c>
      <c r="F16" s="3">
        <v>8.94</v>
      </c>
      <c r="G16" s="25">
        <f t="shared" si="0"/>
        <v>1788</v>
      </c>
      <c r="H16" s="4">
        <v>6.4</v>
      </c>
      <c r="I16" s="25">
        <f t="shared" si="1"/>
        <v>1280</v>
      </c>
      <c r="J16" s="4">
        <v>6.3</v>
      </c>
      <c r="K16" s="25">
        <f t="shared" si="2"/>
        <v>1260</v>
      </c>
      <c r="L16" s="4">
        <v>8.05</v>
      </c>
      <c r="M16" s="25">
        <f t="shared" si="3"/>
        <v>1610.0000000000002</v>
      </c>
      <c r="N16" s="4"/>
      <c r="O16" s="25">
        <f t="shared" si="4"/>
        <v>0</v>
      </c>
      <c r="P16" s="25">
        <v>4.55</v>
      </c>
      <c r="Q16" s="25">
        <f t="shared" si="5"/>
        <v>910</v>
      </c>
      <c r="R16" s="25">
        <v>4.99</v>
      </c>
      <c r="S16" s="25">
        <f t="shared" si="6"/>
        <v>998</v>
      </c>
      <c r="T16" s="25">
        <v>5.15</v>
      </c>
      <c r="U16" s="25">
        <f t="shared" si="7"/>
        <v>1030</v>
      </c>
      <c r="V16" s="25"/>
      <c r="W16" s="25">
        <f t="shared" si="8"/>
        <v>0</v>
      </c>
      <c r="X16" s="25"/>
      <c r="Y16" s="25">
        <f t="shared" si="9"/>
        <v>0</v>
      </c>
      <c r="Z16" s="4"/>
      <c r="AA16" s="25">
        <f t="shared" si="10"/>
        <v>0</v>
      </c>
      <c r="AB16" s="25">
        <f>ROUND(AVERAGE(F16,H16,J16,L16,P16,R16,T16),2)</f>
        <v>6.34</v>
      </c>
      <c r="AC16" s="26">
        <f t="shared" si="11"/>
        <v>1268</v>
      </c>
      <c r="AD16" s="32"/>
    </row>
    <row r="17" spans="1:30" ht="18" customHeight="1">
      <c r="A17" s="6" t="s">
        <v>53</v>
      </c>
      <c r="B17" s="2">
        <v>3000</v>
      </c>
      <c r="C17" s="5"/>
      <c r="D17" s="7"/>
      <c r="E17" s="23" t="s">
        <v>23</v>
      </c>
      <c r="F17" s="3">
        <v>10.9</v>
      </c>
      <c r="G17" s="25">
        <f t="shared" si="0"/>
        <v>32700</v>
      </c>
      <c r="H17" s="4">
        <v>10.59</v>
      </c>
      <c r="I17" s="25">
        <f t="shared" si="1"/>
        <v>31770</v>
      </c>
      <c r="J17" s="4">
        <v>10.1</v>
      </c>
      <c r="K17" s="25">
        <f t="shared" si="2"/>
        <v>30300</v>
      </c>
      <c r="L17" s="4">
        <v>12</v>
      </c>
      <c r="M17" s="25">
        <f t="shared" si="3"/>
        <v>36000</v>
      </c>
      <c r="N17" s="4">
        <v>10.9</v>
      </c>
      <c r="O17" s="25">
        <f t="shared" si="4"/>
        <v>32700</v>
      </c>
      <c r="P17" s="25">
        <v>10.9</v>
      </c>
      <c r="Q17" s="25">
        <f t="shared" si="5"/>
        <v>32700</v>
      </c>
      <c r="R17" s="25">
        <v>9.75</v>
      </c>
      <c r="S17" s="25">
        <f t="shared" si="6"/>
        <v>29250</v>
      </c>
      <c r="T17" s="25">
        <v>10.4</v>
      </c>
      <c r="U17" s="25">
        <f t="shared" si="7"/>
        <v>31200</v>
      </c>
      <c r="V17" s="25"/>
      <c r="W17" s="25">
        <f t="shared" si="8"/>
        <v>0</v>
      </c>
      <c r="X17" s="25"/>
      <c r="Y17" s="25">
        <f t="shared" si="9"/>
        <v>0</v>
      </c>
      <c r="Z17" s="4"/>
      <c r="AA17" s="25">
        <f t="shared" si="10"/>
        <v>0</v>
      </c>
      <c r="AB17" s="25">
        <f>ROUND(AVERAGE(F17,H17,J17,L17,N17,P17,R17,T17),2)</f>
        <v>10.69</v>
      </c>
      <c r="AC17" s="26">
        <f t="shared" si="11"/>
        <v>32070</v>
      </c>
      <c r="AD17" s="32"/>
    </row>
    <row r="18" spans="1:30" ht="18" customHeight="1">
      <c r="A18" s="6" t="s">
        <v>54</v>
      </c>
      <c r="B18" s="2">
        <v>400</v>
      </c>
      <c r="C18" s="5"/>
      <c r="D18" s="7"/>
      <c r="E18" s="23" t="s">
        <v>22</v>
      </c>
      <c r="F18" s="3">
        <v>4</v>
      </c>
      <c r="G18" s="25">
        <f t="shared" si="0"/>
        <v>1600</v>
      </c>
      <c r="H18" s="4">
        <v>5.4</v>
      </c>
      <c r="I18" s="25">
        <f t="shared" si="1"/>
        <v>2160</v>
      </c>
      <c r="J18" s="4">
        <v>2.75</v>
      </c>
      <c r="K18" s="25">
        <f t="shared" si="2"/>
        <v>1100</v>
      </c>
      <c r="L18" s="4">
        <v>2.7</v>
      </c>
      <c r="M18" s="25">
        <f t="shared" si="3"/>
        <v>1080</v>
      </c>
      <c r="N18" s="4"/>
      <c r="O18" s="25">
        <f t="shared" si="4"/>
        <v>0</v>
      </c>
      <c r="P18" s="25"/>
      <c r="Q18" s="25">
        <f t="shared" si="5"/>
        <v>0</v>
      </c>
      <c r="R18" s="25">
        <v>2.65</v>
      </c>
      <c r="S18" s="25">
        <f t="shared" si="6"/>
        <v>1060</v>
      </c>
      <c r="T18" s="25">
        <v>2.95</v>
      </c>
      <c r="U18" s="25">
        <f t="shared" si="7"/>
        <v>1180</v>
      </c>
      <c r="V18" s="25"/>
      <c r="W18" s="25">
        <f t="shared" si="8"/>
        <v>0</v>
      </c>
      <c r="X18" s="25"/>
      <c r="Y18" s="25">
        <f t="shared" si="9"/>
        <v>0</v>
      </c>
      <c r="Z18" s="4"/>
      <c r="AA18" s="25">
        <f t="shared" si="10"/>
        <v>0</v>
      </c>
      <c r="AB18" s="25">
        <f>ROUND(AVERAGE(F18,H18,J18,L18,R18,T18),2)</f>
        <v>3.41</v>
      </c>
      <c r="AC18" s="26">
        <f t="shared" si="11"/>
        <v>1364</v>
      </c>
      <c r="AD18" s="32"/>
    </row>
    <row r="19" spans="1:30" ht="18" customHeight="1">
      <c r="A19" s="6" t="s">
        <v>55</v>
      </c>
      <c r="B19" s="2">
        <v>100</v>
      </c>
      <c r="C19" s="5"/>
      <c r="D19" s="7"/>
      <c r="E19" s="23" t="s">
        <v>22</v>
      </c>
      <c r="F19" s="3">
        <v>4.4</v>
      </c>
      <c r="G19" s="25">
        <f t="shared" si="0"/>
        <v>440.00000000000006</v>
      </c>
      <c r="H19" s="4">
        <v>10.73</v>
      </c>
      <c r="I19" s="25">
        <f t="shared" si="1"/>
        <v>1073</v>
      </c>
      <c r="J19" s="4">
        <v>3.8</v>
      </c>
      <c r="K19" s="25">
        <f t="shared" si="2"/>
        <v>380</v>
      </c>
      <c r="L19" s="4">
        <v>2.85</v>
      </c>
      <c r="M19" s="25">
        <f t="shared" si="3"/>
        <v>285</v>
      </c>
      <c r="N19" s="4"/>
      <c r="O19" s="25">
        <f t="shared" si="4"/>
        <v>0</v>
      </c>
      <c r="P19" s="25"/>
      <c r="Q19" s="25">
        <f t="shared" si="5"/>
        <v>0</v>
      </c>
      <c r="R19" s="25">
        <v>5.1</v>
      </c>
      <c r="S19" s="25">
        <f t="shared" si="6"/>
        <v>509.99999999999994</v>
      </c>
      <c r="T19" s="25">
        <v>4.95</v>
      </c>
      <c r="U19" s="25">
        <f t="shared" si="7"/>
        <v>495</v>
      </c>
      <c r="V19" s="25"/>
      <c r="W19" s="25">
        <f t="shared" si="8"/>
        <v>0</v>
      </c>
      <c r="X19" s="25"/>
      <c r="Y19" s="25">
        <f t="shared" si="9"/>
        <v>0</v>
      </c>
      <c r="Z19" s="4"/>
      <c r="AA19" s="25">
        <f t="shared" si="10"/>
        <v>0</v>
      </c>
      <c r="AB19" s="25">
        <f>ROUND(AVERAGE(F19,H19,J19,L19,R19,T19),2)</f>
        <v>5.31</v>
      </c>
      <c r="AC19" s="26">
        <f t="shared" si="11"/>
        <v>531</v>
      </c>
      <c r="AD19" s="32"/>
    </row>
    <row r="20" spans="1:30" ht="18" customHeight="1">
      <c r="A20" s="6" t="s">
        <v>56</v>
      </c>
      <c r="B20" s="2">
        <v>50</v>
      </c>
      <c r="C20" s="5"/>
      <c r="D20" s="7"/>
      <c r="E20" s="23" t="s">
        <v>22</v>
      </c>
      <c r="F20" s="3">
        <v>2</v>
      </c>
      <c r="G20" s="25">
        <f t="shared" si="0"/>
        <v>100</v>
      </c>
      <c r="H20" s="4">
        <v>2.33</v>
      </c>
      <c r="I20" s="25">
        <f t="shared" si="1"/>
        <v>116.5</v>
      </c>
      <c r="J20" s="4"/>
      <c r="K20" s="25">
        <f t="shared" si="2"/>
        <v>0</v>
      </c>
      <c r="L20" s="4">
        <v>1.39</v>
      </c>
      <c r="M20" s="25">
        <f t="shared" si="3"/>
        <v>69.5</v>
      </c>
      <c r="N20" s="4"/>
      <c r="O20" s="25">
        <f t="shared" si="4"/>
        <v>0</v>
      </c>
      <c r="P20" s="25">
        <v>1.01</v>
      </c>
      <c r="Q20" s="25">
        <f t="shared" si="5"/>
        <v>50.5</v>
      </c>
      <c r="R20" s="25">
        <v>5</v>
      </c>
      <c r="S20" s="25">
        <f t="shared" si="6"/>
        <v>250</v>
      </c>
      <c r="T20" s="25">
        <v>0.98</v>
      </c>
      <c r="U20" s="25">
        <f t="shared" si="7"/>
        <v>49</v>
      </c>
      <c r="V20" s="25"/>
      <c r="W20" s="25">
        <f t="shared" si="8"/>
        <v>0</v>
      </c>
      <c r="X20" s="25"/>
      <c r="Y20" s="25">
        <f t="shared" si="9"/>
        <v>0</v>
      </c>
      <c r="Z20" s="4"/>
      <c r="AA20" s="25">
        <f t="shared" si="10"/>
        <v>0</v>
      </c>
      <c r="AB20" s="25">
        <f>ROUND(AVERAGE(F20,H20,L20,P20,R20,T20),2)</f>
        <v>2.12</v>
      </c>
      <c r="AC20" s="26">
        <f t="shared" si="11"/>
        <v>106</v>
      </c>
      <c r="AD20" s="32"/>
    </row>
    <row r="21" spans="1:30" ht="18" customHeight="1">
      <c r="A21" s="6" t="s">
        <v>57</v>
      </c>
      <c r="B21" s="2">
        <v>1</v>
      </c>
      <c r="C21" s="5"/>
      <c r="D21" s="7"/>
      <c r="E21" s="23" t="s">
        <v>22</v>
      </c>
      <c r="F21" s="3">
        <v>190</v>
      </c>
      <c r="G21" s="25">
        <f t="shared" si="0"/>
        <v>190</v>
      </c>
      <c r="H21" s="4">
        <v>162.15</v>
      </c>
      <c r="I21" s="25">
        <f t="shared" si="1"/>
        <v>162.15</v>
      </c>
      <c r="J21" s="4">
        <v>195</v>
      </c>
      <c r="K21" s="25">
        <f t="shared" si="2"/>
        <v>195</v>
      </c>
      <c r="L21" s="4">
        <v>156.6</v>
      </c>
      <c r="M21" s="25">
        <f t="shared" si="3"/>
        <v>156.6</v>
      </c>
      <c r="N21" s="4"/>
      <c r="O21" s="25">
        <f t="shared" si="4"/>
        <v>0</v>
      </c>
      <c r="P21" s="25"/>
      <c r="Q21" s="25">
        <f t="shared" si="5"/>
        <v>0</v>
      </c>
      <c r="R21" s="25"/>
      <c r="S21" s="25">
        <f t="shared" si="6"/>
        <v>0</v>
      </c>
      <c r="T21" s="25">
        <v>195</v>
      </c>
      <c r="U21" s="25">
        <f t="shared" si="7"/>
        <v>195</v>
      </c>
      <c r="V21" s="25"/>
      <c r="W21" s="25">
        <f t="shared" si="8"/>
        <v>0</v>
      </c>
      <c r="X21" s="25"/>
      <c r="Y21" s="25">
        <f t="shared" si="9"/>
        <v>0</v>
      </c>
      <c r="Z21" s="4"/>
      <c r="AA21" s="25">
        <f t="shared" si="10"/>
        <v>0</v>
      </c>
      <c r="AB21" s="25">
        <f>ROUND(AVERAGE(F21,H21,J21,L21,T21),2)</f>
        <v>179.75</v>
      </c>
      <c r="AC21" s="26">
        <f t="shared" si="11"/>
        <v>179.75</v>
      </c>
      <c r="AD21" s="32"/>
    </row>
    <row r="22" spans="1:30" ht="18" customHeight="1" thickBot="1">
      <c r="A22" s="6" t="s">
        <v>58</v>
      </c>
      <c r="B22" s="2">
        <v>1</v>
      </c>
      <c r="C22" s="5"/>
      <c r="D22" s="7" t="s">
        <v>18</v>
      </c>
      <c r="E22" s="23" t="s">
        <v>22</v>
      </c>
      <c r="F22" s="3"/>
      <c r="G22" s="25">
        <f t="shared" si="0"/>
        <v>0</v>
      </c>
      <c r="H22" s="4">
        <v>68.73</v>
      </c>
      <c r="I22" s="25">
        <f t="shared" si="1"/>
        <v>68.73</v>
      </c>
      <c r="J22" s="4">
        <v>72</v>
      </c>
      <c r="K22" s="25">
        <f t="shared" si="2"/>
        <v>72</v>
      </c>
      <c r="L22" s="4">
        <v>71.1</v>
      </c>
      <c r="M22" s="25">
        <f t="shared" si="3"/>
        <v>71.1</v>
      </c>
      <c r="N22" s="4"/>
      <c r="O22" s="25">
        <f t="shared" si="4"/>
        <v>0</v>
      </c>
      <c r="P22" s="25">
        <v>55.11</v>
      </c>
      <c r="Q22" s="25">
        <f t="shared" si="5"/>
        <v>55.11</v>
      </c>
      <c r="R22" s="25"/>
      <c r="S22" s="25">
        <f t="shared" si="6"/>
        <v>0</v>
      </c>
      <c r="T22" s="25">
        <v>31.5</v>
      </c>
      <c r="U22" s="25">
        <f t="shared" si="7"/>
        <v>31.5</v>
      </c>
      <c r="V22" s="25"/>
      <c r="W22" s="25">
        <f t="shared" si="8"/>
        <v>0</v>
      </c>
      <c r="X22" s="25"/>
      <c r="Y22" s="25">
        <f t="shared" si="9"/>
        <v>0</v>
      </c>
      <c r="Z22" s="4"/>
      <c r="AA22" s="25">
        <f t="shared" si="10"/>
        <v>0</v>
      </c>
      <c r="AB22" s="25">
        <f>ROUND(AVERAGE(H22,J22,L22,P22,T22),2)</f>
        <v>59.69</v>
      </c>
      <c r="AC22" s="26">
        <f t="shared" si="11"/>
        <v>59.69</v>
      </c>
      <c r="AD22" s="32"/>
    </row>
    <row r="23" spans="1:29" ht="19.5" customHeight="1" thickBot="1">
      <c r="A23" s="27" t="s">
        <v>19</v>
      </c>
      <c r="B23" s="28"/>
      <c r="C23" s="28"/>
      <c r="D23" s="28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8">
        <f>SUM(AC8:AC22)</f>
        <v>56041.44</v>
      </c>
    </row>
    <row r="24" spans="6:27" ht="12.7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6:27" ht="12.7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7" ht="13.5" thickBot="1">
      <c r="M27" s="31" t="s">
        <v>29</v>
      </c>
    </row>
    <row r="28" spans="1:12" ht="17.25" customHeight="1">
      <c r="A28" s="36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2" ht="15" customHeight="1">
      <c r="A29" s="39" t="s">
        <v>34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5" customHeight="1">
      <c r="A30" s="39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2" ht="15">
      <c r="A31" s="33" t="s">
        <v>35</v>
      </c>
      <c r="B31" s="10"/>
      <c r="C31" s="10"/>
      <c r="D31" s="10"/>
      <c r="E31" s="10"/>
      <c r="F31" s="10"/>
      <c r="G31" s="10"/>
      <c r="H31" s="10"/>
      <c r="I31" s="11"/>
      <c r="J31" s="11"/>
      <c r="K31" s="11"/>
      <c r="L31" s="34"/>
    </row>
    <row r="32" spans="1:12" ht="15">
      <c r="A32" s="39" t="s">
        <v>43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ht="15">
      <c r="A33" s="39" t="s">
        <v>36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</row>
    <row r="34" spans="1:12" ht="15">
      <c r="A34" s="39" t="s">
        <v>37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1:12" ht="15">
      <c r="A35" s="39" t="s">
        <v>38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ht="15">
      <c r="A36" s="39" t="s">
        <v>39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ht="15">
      <c r="A37" s="33" t="s">
        <v>41</v>
      </c>
      <c r="B37" s="10"/>
      <c r="C37" s="10"/>
      <c r="D37" s="10"/>
      <c r="E37" s="10"/>
      <c r="F37" s="10"/>
      <c r="G37" s="10"/>
      <c r="H37" s="10"/>
      <c r="I37" s="11"/>
      <c r="J37" s="11"/>
      <c r="K37" s="11"/>
      <c r="L37" s="34"/>
    </row>
    <row r="38" spans="1:12" ht="15.75" thickBot="1">
      <c r="A38" s="42" t="s">
        <v>42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</row>
  </sheetData>
  <mergeCells count="10">
    <mergeCell ref="A36:L36"/>
    <mergeCell ref="A38:L38"/>
    <mergeCell ref="A32:L32"/>
    <mergeCell ref="A33:L33"/>
    <mergeCell ref="A34:L34"/>
    <mergeCell ref="A35:L35"/>
    <mergeCell ref="A3:AC3"/>
    <mergeCell ref="A28:L28"/>
    <mergeCell ref="A29:L29"/>
    <mergeCell ref="A30:L30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54" r:id="rId1"/>
  <headerFooter alignWithMargins="0">
    <oddFooter>&amp;Ccmp/plan/material_expediente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2004-04-01T17:26:11Z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