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450" windowHeight="5070" activeTab="2"/>
  </bookViews>
  <sheets>
    <sheet name="medicam." sheetId="1" r:id="rId1"/>
    <sheet name="mat.escritórios" sheetId="2" r:id="rId2"/>
    <sheet name="Combustível" sheetId="3" r:id="rId3"/>
    <sheet name="Manut. Jardim" sheetId="4" r:id="rId4"/>
  </sheets>
  <definedNames/>
  <calcPr fullCalcOnLoad="1"/>
</workbook>
</file>

<file path=xl/sharedStrings.xml><?xml version="1.0" encoding="utf-8"?>
<sst xmlns="http://schemas.openxmlformats.org/spreadsheetml/2006/main" count="126" uniqueCount="61">
  <si>
    <t>MEDICAMENTOS</t>
  </si>
  <si>
    <t>ITEM</t>
  </si>
  <si>
    <t>QTDE</t>
  </si>
  <si>
    <t>DROG. FARM. CATARINENSE</t>
  </si>
  <si>
    <t>BIOFARMA MEDIC. LTDA</t>
  </si>
  <si>
    <t>MENOR PREÇO</t>
  </si>
  <si>
    <t>Valor Unitário</t>
  </si>
  <si>
    <t>Valor Total</t>
  </si>
  <si>
    <t>BIOFARMA MEDIC. LTDA (Sorteio)</t>
  </si>
  <si>
    <t>*</t>
  </si>
  <si>
    <t>NÃO HOUVE COTAÇÃO</t>
  </si>
  <si>
    <t>MATERIAIS</t>
  </si>
  <si>
    <t>,</t>
  </si>
  <si>
    <t>NÂO HOUVE COTAÇÃO</t>
  </si>
  <si>
    <t>EMPRESA 1</t>
  </si>
  <si>
    <t>EMPRESA 2</t>
  </si>
  <si>
    <t>CUSTO MÉDIO</t>
  </si>
  <si>
    <t>Empresa 1: Orçamento apresentado em 16.11.1999</t>
  </si>
  <si>
    <t>Empresa 2: Orçamento apresentado em 16.11.1999</t>
  </si>
  <si>
    <t>EMPRESA 3</t>
  </si>
  <si>
    <t>V. Unit.</t>
  </si>
  <si>
    <t>V. Total</t>
  </si>
  <si>
    <t>Quant.</t>
  </si>
  <si>
    <t>Unidade</t>
  </si>
  <si>
    <t>unid.</t>
  </si>
  <si>
    <t>TOTAL</t>
  </si>
  <si>
    <t>ÚNICO</t>
  </si>
  <si>
    <t>VALOR TOTAL</t>
  </si>
  <si>
    <t>Empresa 1: Orçamento emitido em 07 de fevereiro de 2000.</t>
  </si>
  <si>
    <t>Empresa 2: Orçamento emitido em 07 de fevereiro de 2000.</t>
  </si>
  <si>
    <t>Empresa 3: Orçamento emitido em 07 de fevereiro de 2000.</t>
  </si>
  <si>
    <t>1.1.1</t>
  </si>
  <si>
    <t>1.1.2</t>
  </si>
  <si>
    <t>litro</t>
  </si>
  <si>
    <t>frasco</t>
  </si>
  <si>
    <t>Empresa 1: Orçamento emitido em 21.01.2004, e complementado em 28.01.2004.</t>
  </si>
  <si>
    <t>Empresa 3: Orçamento emitido em 27.01.2004.</t>
  </si>
  <si>
    <t>Empresa 2: Orçamento emitido em 21.01.2004, e complementado em 28.01.2004, e ratificado em 09.02.2004.</t>
  </si>
  <si>
    <t>1.1.1.1</t>
  </si>
  <si>
    <t>1.1.1.2</t>
  </si>
  <si>
    <t>1.1.1.3</t>
  </si>
  <si>
    <t>1.1.1.4</t>
  </si>
  <si>
    <t>1.1.1.5.1</t>
  </si>
  <si>
    <t>1.1.1.5.2</t>
  </si>
  <si>
    <t>1.1.1.5.3</t>
  </si>
  <si>
    <t>1.1.1.5.4</t>
  </si>
  <si>
    <t>1.1.1.5.5</t>
  </si>
  <si>
    <t>1.1.1.5.6</t>
  </si>
  <si>
    <t>1.1.1.5.7</t>
  </si>
  <si>
    <t>1.1.1.5.8</t>
  </si>
  <si>
    <t>1.1.1.6.1</t>
  </si>
  <si>
    <t>1.1.1.6.2</t>
  </si>
  <si>
    <t>1.1.1.6.3</t>
  </si>
  <si>
    <t>1.1.1.6.4</t>
  </si>
  <si>
    <t>1.1.1.6.5</t>
  </si>
  <si>
    <t>1.1.1.6.6</t>
  </si>
  <si>
    <t>1.1.1.6.7</t>
  </si>
  <si>
    <t>1.1.1.7</t>
  </si>
  <si>
    <t>Item</t>
  </si>
  <si>
    <t>Sub-total 1</t>
  </si>
  <si>
    <t>Sub-total 2</t>
  </si>
</sst>
</file>

<file path=xl/styles.xml><?xml version="1.0" encoding="utf-8"?>
<styleSheet xmlns="http://schemas.openxmlformats.org/spreadsheetml/2006/main">
  <numFmts count="17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0.0"/>
    <numFmt numFmtId="165" formatCode="0.000"/>
    <numFmt numFmtId="166" formatCode="0.00_);\(0.00\)"/>
    <numFmt numFmtId="167" formatCode="&quot;R$&quot;#,##0.00"/>
    <numFmt numFmtId="168" formatCode="#,##0.000"/>
    <numFmt numFmtId="169" formatCode="#,##0.0000"/>
    <numFmt numFmtId="170" formatCode="_(* #,##0.0_);_(* \(#,##0.0\);_(* &quot;-&quot;??_);_(@_)"/>
    <numFmt numFmtId="171" formatCode="_(* #,##0.000_);_(* \(#,##0.000\);_(* &quot;-&quot;??_);_(@_)"/>
    <numFmt numFmtId="172" formatCode="#,##0.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sz val="10"/>
      <color indexed="9"/>
      <name val="Arial"/>
      <family val="2"/>
    </font>
    <font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Continuous"/>
    </xf>
    <xf numFmtId="0" fontId="4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7" xfId="0" applyBorder="1" applyAlignment="1">
      <alignment horizontal="right"/>
    </xf>
    <xf numFmtId="43" fontId="0" fillId="0" borderId="1" xfId="18" applyBorder="1" applyAlignment="1">
      <alignment/>
    </xf>
    <xf numFmtId="43" fontId="0" fillId="0" borderId="13" xfId="18" applyBorder="1" applyAlignment="1">
      <alignment/>
    </xf>
    <xf numFmtId="43" fontId="0" fillId="0" borderId="3" xfId="18" applyBorder="1" applyAlignment="1">
      <alignment/>
    </xf>
    <xf numFmtId="43" fontId="0" fillId="0" borderId="14" xfId="18" applyBorder="1" applyAlignment="1">
      <alignment/>
    </xf>
    <xf numFmtId="43" fontId="0" fillId="0" borderId="4" xfId="18" applyBorder="1" applyAlignment="1">
      <alignment/>
    </xf>
    <xf numFmtId="4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/>
    </xf>
    <xf numFmtId="2" fontId="0" fillId="0" borderId="1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0" xfId="0" applyNumberFormat="1" applyAlignment="1">
      <alignment/>
    </xf>
    <xf numFmtId="43" fontId="0" fillId="0" borderId="13" xfId="18" applyFont="1" applyBorder="1" applyAlignment="1">
      <alignment/>
    </xf>
    <xf numFmtId="43" fontId="0" fillId="0" borderId="13" xfId="18" applyFont="1" applyBorder="1" applyAlignment="1">
      <alignment horizontal="right"/>
    </xf>
    <xf numFmtId="43" fontId="0" fillId="0" borderId="13" xfId="18" applyBorder="1" applyAlignment="1">
      <alignment horizontal="right"/>
    </xf>
    <xf numFmtId="43" fontId="0" fillId="0" borderId="3" xfId="18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3" xfId="0" applyBorder="1" applyAlignment="1">
      <alignment horizontal="right"/>
    </xf>
    <xf numFmtId="2" fontId="0" fillId="0" borderId="13" xfId="0" applyNumberForma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43" fontId="0" fillId="0" borderId="0" xfId="0" applyNumberFormat="1" applyAlignment="1">
      <alignment horizontal="center"/>
    </xf>
    <xf numFmtId="4" fontId="0" fillId="0" borderId="1" xfId="18" applyNumberFormat="1" applyBorder="1" applyAlignment="1">
      <alignment horizontal="center"/>
    </xf>
    <xf numFmtId="4" fontId="0" fillId="0" borderId="2" xfId="18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13" xfId="18" applyNumberFormat="1" applyBorder="1" applyAlignment="1">
      <alignment horizontal="center"/>
    </xf>
    <xf numFmtId="4" fontId="0" fillId="0" borderId="14" xfId="18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43" fontId="0" fillId="0" borderId="0" xfId="0" applyNumberFormat="1" applyBorder="1" applyAlignment="1">
      <alignment/>
    </xf>
    <xf numFmtId="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0" fillId="0" borderId="13" xfId="0" applyBorder="1" applyAlignment="1">
      <alignment/>
    </xf>
    <xf numFmtId="0" fontId="1" fillId="2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0" borderId="9" xfId="0" applyFon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14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2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1" borderId="1" xfId="0" applyFont="1" applyFill="1" applyBorder="1" applyAlignment="1">
      <alignment horizontal="center"/>
    </xf>
    <xf numFmtId="0" fontId="0" fillId="1" borderId="1" xfId="0" applyFill="1" applyBorder="1" applyAlignment="1">
      <alignment horizontal="center"/>
    </xf>
    <xf numFmtId="0" fontId="1" fillId="1" borderId="1" xfId="0" applyFont="1" applyFill="1" applyBorder="1" applyAlignment="1">
      <alignment horizontal="center"/>
    </xf>
    <xf numFmtId="0" fontId="0" fillId="1" borderId="1" xfId="0" applyFill="1" applyBorder="1" applyAlignment="1">
      <alignment/>
    </xf>
    <xf numFmtId="0" fontId="1" fillId="1" borderId="1" xfId="0" applyFont="1" applyFill="1" applyBorder="1" applyAlignment="1">
      <alignment horizontal="center"/>
    </xf>
    <xf numFmtId="0" fontId="0" fillId="1" borderId="2" xfId="0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center"/>
    </xf>
    <xf numFmtId="4" fontId="1" fillId="3" borderId="0" xfId="0" applyNumberFormat="1" applyFont="1" applyFill="1" applyBorder="1" applyAlignment="1">
      <alignment horizontal="center"/>
    </xf>
    <xf numFmtId="4" fontId="0" fillId="3" borderId="0" xfId="0" applyNumberFormat="1" applyFill="1" applyBorder="1" applyAlignment="1">
      <alignment/>
    </xf>
    <xf numFmtId="4" fontId="1" fillId="3" borderId="0" xfId="0" applyNumberFormat="1" applyFont="1" applyFill="1" applyBorder="1" applyAlignment="1">
      <alignment horizontal="center"/>
    </xf>
    <xf numFmtId="0" fontId="1" fillId="3" borderId="22" xfId="0" applyFont="1" applyFill="1" applyBorder="1" applyAlignment="1">
      <alignment horizontal="left"/>
    </xf>
    <xf numFmtId="43" fontId="1" fillId="3" borderId="23" xfId="0" applyNumberFormat="1" applyFont="1" applyFill="1" applyBorder="1" applyAlignment="1">
      <alignment horizontal="center"/>
    </xf>
    <xf numFmtId="4" fontId="5" fillId="4" borderId="27" xfId="0" applyNumberFormat="1" applyFont="1" applyFill="1" applyBorder="1" applyAlignment="1">
      <alignment horizontal="left"/>
    </xf>
    <xf numFmtId="0" fontId="5" fillId="4" borderId="28" xfId="0" applyFont="1" applyFill="1" applyBorder="1" applyAlignment="1">
      <alignment horizontal="right"/>
    </xf>
    <xf numFmtId="0" fontId="6" fillId="4" borderId="28" xfId="0" applyFont="1" applyFill="1" applyBorder="1" applyAlignment="1">
      <alignment horizontal="right"/>
    </xf>
    <xf numFmtId="4" fontId="5" fillId="4" borderId="28" xfId="0" applyNumberFormat="1" applyFont="1" applyFill="1" applyBorder="1" applyAlignment="1">
      <alignment horizontal="center"/>
    </xf>
    <xf numFmtId="4" fontId="6" fillId="4" borderId="28" xfId="0" applyNumberFormat="1" applyFont="1" applyFill="1" applyBorder="1" applyAlignment="1">
      <alignment/>
    </xf>
    <xf numFmtId="0" fontId="6" fillId="4" borderId="28" xfId="0" applyFont="1" applyFill="1" applyBorder="1" applyAlignment="1">
      <alignment/>
    </xf>
    <xf numFmtId="43" fontId="5" fillId="4" borderId="4" xfId="18" applyFont="1" applyFill="1" applyBorder="1" applyAlignment="1">
      <alignment horizontal="center"/>
    </xf>
    <xf numFmtId="0" fontId="0" fillId="0" borderId="8" xfId="0" applyFont="1" applyBorder="1" applyAlignment="1">
      <alignment horizontal="left"/>
    </xf>
    <xf numFmtId="3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168" fontId="0" fillId="0" borderId="13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/>
    </xf>
    <xf numFmtId="43" fontId="0" fillId="0" borderId="14" xfId="0" applyNumberFormat="1" applyFont="1" applyBorder="1" applyAlignment="1">
      <alignment horizontal="center"/>
    </xf>
    <xf numFmtId="0" fontId="0" fillId="0" borderId="22" xfId="0" applyFont="1" applyBorder="1" applyAlignment="1">
      <alignment horizontal="left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4" fontId="0" fillId="0" borderId="0" xfId="0" applyNumberFormat="1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43" fontId="0" fillId="0" borderId="23" xfId="18" applyNumberFormat="1" applyFont="1" applyBorder="1" applyAlignment="1">
      <alignment horizontal="center"/>
    </xf>
    <xf numFmtId="43" fontId="0" fillId="0" borderId="14" xfId="18" applyNumberFormat="1" applyFont="1" applyBorder="1" applyAlignment="1">
      <alignment horizontal="center"/>
    </xf>
    <xf numFmtId="0" fontId="0" fillId="0" borderId="29" xfId="0" applyFont="1" applyBorder="1" applyAlignment="1">
      <alignment horizontal="left"/>
    </xf>
    <xf numFmtId="168" fontId="0" fillId="0" borderId="29" xfId="0" applyNumberFormat="1" applyFont="1" applyBorder="1" applyAlignment="1">
      <alignment horizontal="center"/>
    </xf>
    <xf numFmtId="43" fontId="0" fillId="0" borderId="30" xfId="18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" fontId="0" fillId="0" borderId="29" xfId="0" applyNumberFormat="1" applyFont="1" applyBorder="1" applyAlignment="1">
      <alignment horizontal="center"/>
    </xf>
    <xf numFmtId="4" fontId="0" fillId="0" borderId="13" xfId="18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="75" zoomScaleNormal="75" workbookViewId="0" topLeftCell="A1">
      <selection activeCell="G1" sqref="G1"/>
    </sheetView>
  </sheetViews>
  <sheetFormatPr defaultColWidth="9.140625" defaultRowHeight="12.75"/>
  <cols>
    <col min="1" max="2" width="9.00390625" style="0" customWidth="1"/>
    <col min="3" max="6" width="13.28125" style="0" customWidth="1"/>
    <col min="7" max="7" width="30.140625" style="0" customWidth="1"/>
    <col min="8" max="16384" width="11.421875" style="0" customWidth="1"/>
  </cols>
  <sheetData>
    <row r="1" spans="1:2" ht="35.25" customHeight="1" thickBot="1">
      <c r="A1" s="7" t="s">
        <v>0</v>
      </c>
      <c r="B1" s="7"/>
    </row>
    <row r="2" spans="1:7" ht="12.75">
      <c r="A2" s="15" t="s">
        <v>1</v>
      </c>
      <c r="B2" s="6" t="s">
        <v>2</v>
      </c>
      <c r="C2" s="1" t="s">
        <v>3</v>
      </c>
      <c r="D2" s="1"/>
      <c r="E2" s="1" t="s">
        <v>4</v>
      </c>
      <c r="F2" s="2"/>
      <c r="G2" s="15" t="s">
        <v>5</v>
      </c>
    </row>
    <row r="3" spans="1:7" ht="13.5" thickBot="1">
      <c r="A3" s="5"/>
      <c r="B3" s="5"/>
      <c r="C3" s="3" t="s">
        <v>6</v>
      </c>
      <c r="D3" s="3" t="s">
        <v>7</v>
      </c>
      <c r="E3" s="3" t="s">
        <v>6</v>
      </c>
      <c r="F3" s="4" t="s">
        <v>7</v>
      </c>
      <c r="G3" s="5"/>
    </row>
    <row r="4" spans="1:9" ht="12.75">
      <c r="A4" s="18">
        <v>1</v>
      </c>
      <c r="B4" s="12">
        <v>12</v>
      </c>
      <c r="C4" s="19">
        <v>1.37</v>
      </c>
      <c r="D4" s="20">
        <f>C4*B4</f>
        <v>16.44</v>
      </c>
      <c r="E4" s="19">
        <v>1.37</v>
      </c>
      <c r="F4" s="22">
        <f>E4*B4</f>
        <v>16.44</v>
      </c>
      <c r="G4" s="26" t="s">
        <v>8</v>
      </c>
      <c r="H4" s="24"/>
      <c r="I4" s="24"/>
    </row>
    <row r="5" spans="1:7" ht="12.75">
      <c r="A5" s="17">
        <v>2</v>
      </c>
      <c r="B5" s="13">
        <v>1</v>
      </c>
      <c r="C5" s="20">
        <v>8.1</v>
      </c>
      <c r="D5" s="20">
        <f>C5*B5</f>
        <v>8.1</v>
      </c>
      <c r="E5" s="20">
        <v>8.1</v>
      </c>
      <c r="F5" s="22">
        <f aca="true" t="shared" si="0" ref="F5:F13">E5*B5</f>
        <v>8.1</v>
      </c>
      <c r="G5" s="26" t="s">
        <v>8</v>
      </c>
    </row>
    <row r="6" spans="1:7" ht="12.75">
      <c r="A6" s="10">
        <v>3</v>
      </c>
      <c r="B6" s="13">
        <v>2</v>
      </c>
      <c r="C6" s="35">
        <v>4.28</v>
      </c>
      <c r="D6" s="20">
        <f>C6*B6</f>
        <v>8.56</v>
      </c>
      <c r="E6" s="20">
        <v>3.25</v>
      </c>
      <c r="F6" s="22">
        <f t="shared" si="0"/>
        <v>6.5</v>
      </c>
      <c r="G6" s="26" t="str">
        <f aca="true" t="shared" si="1" ref="G6:G13">IF($C6&lt;$E6,$C$17,IF($C6&gt;$E6,$E$17,"EMPATE"))</f>
        <v>BIOFARMA MEDIC. LTDA</v>
      </c>
    </row>
    <row r="7" spans="1:7" ht="12.75">
      <c r="A7" s="10">
        <v>4</v>
      </c>
      <c r="B7" s="16">
        <v>3</v>
      </c>
      <c r="C7" s="36" t="s">
        <v>9</v>
      </c>
      <c r="D7" s="20"/>
      <c r="E7" s="20">
        <v>11.41</v>
      </c>
      <c r="F7" s="22">
        <f t="shared" si="0"/>
        <v>34.230000000000004</v>
      </c>
      <c r="G7" s="26" t="str">
        <f t="shared" si="1"/>
        <v>BIOFARMA MEDIC. LTDA</v>
      </c>
    </row>
    <row r="8" spans="1:7" ht="12.75">
      <c r="A8" s="10">
        <v>5</v>
      </c>
      <c r="B8" s="13">
        <v>10</v>
      </c>
      <c r="C8" s="37">
        <v>4.19</v>
      </c>
      <c r="D8" s="20">
        <f>C8*B8</f>
        <v>41.900000000000006</v>
      </c>
      <c r="E8" s="20">
        <v>5</v>
      </c>
      <c r="F8" s="22">
        <f t="shared" si="0"/>
        <v>50</v>
      </c>
      <c r="G8" s="26" t="str">
        <f t="shared" si="1"/>
        <v>DROG. FARM. CATARINENSE</v>
      </c>
    </row>
    <row r="9" spans="1:7" ht="12.75">
      <c r="A9" s="10">
        <v>6</v>
      </c>
      <c r="B9" s="13">
        <v>12</v>
      </c>
      <c r="C9" s="37">
        <v>2.11</v>
      </c>
      <c r="D9" s="20">
        <f>C9*B9</f>
        <v>25.32</v>
      </c>
      <c r="E9" s="20">
        <v>1.43</v>
      </c>
      <c r="F9" s="22">
        <f t="shared" si="0"/>
        <v>17.16</v>
      </c>
      <c r="G9" s="26" t="str">
        <f t="shared" si="1"/>
        <v>BIOFARMA MEDIC. LTDA</v>
      </c>
    </row>
    <row r="10" spans="1:7" ht="12.75">
      <c r="A10" s="10">
        <v>7</v>
      </c>
      <c r="B10" s="13">
        <v>20</v>
      </c>
      <c r="C10" s="37" t="s">
        <v>9</v>
      </c>
      <c r="D10" s="20"/>
      <c r="E10" s="37" t="s">
        <v>9</v>
      </c>
      <c r="F10" s="22"/>
      <c r="G10" s="26" t="s">
        <v>10</v>
      </c>
    </row>
    <row r="11" spans="1:7" ht="12.75">
      <c r="A11" s="10">
        <v>8</v>
      </c>
      <c r="B11" s="13">
        <v>20</v>
      </c>
      <c r="C11" s="37" t="s">
        <v>9</v>
      </c>
      <c r="D11" s="20"/>
      <c r="E11" s="35">
        <v>0.95</v>
      </c>
      <c r="F11" s="22">
        <f>E11*B11</f>
        <v>19</v>
      </c>
      <c r="G11" s="26" t="str">
        <f>E2</f>
        <v>BIOFARMA MEDIC. LTDA</v>
      </c>
    </row>
    <row r="12" spans="1:7" ht="12.75">
      <c r="A12" s="10">
        <v>9</v>
      </c>
      <c r="B12" s="13">
        <v>3</v>
      </c>
      <c r="C12" s="37">
        <v>2.38</v>
      </c>
      <c r="D12" s="20">
        <f>C12*B12</f>
        <v>7.14</v>
      </c>
      <c r="E12" s="20">
        <v>1.79</v>
      </c>
      <c r="F12" s="22">
        <f t="shared" si="0"/>
        <v>5.37</v>
      </c>
      <c r="G12" s="26" t="str">
        <f t="shared" si="1"/>
        <v>BIOFARMA MEDIC. LTDA</v>
      </c>
    </row>
    <row r="13" spans="1:7" ht="13.5" thickBot="1">
      <c r="A13" s="11">
        <v>10</v>
      </c>
      <c r="B13" s="14">
        <v>1</v>
      </c>
      <c r="C13" s="38">
        <v>1.02</v>
      </c>
      <c r="D13" s="21">
        <f>C13*B13</f>
        <v>1.02</v>
      </c>
      <c r="E13" s="21">
        <v>2.25</v>
      </c>
      <c r="F13" s="23">
        <f t="shared" si="0"/>
        <v>2.25</v>
      </c>
      <c r="G13" s="27" t="str">
        <f t="shared" si="1"/>
        <v>DROG. FARM. CATARINENSE</v>
      </c>
    </row>
    <row r="14" spans="4:7" ht="12.75">
      <c r="D14" s="24"/>
      <c r="F14" s="24"/>
      <c r="G14" s="25"/>
    </row>
    <row r="16" spans="1:2" ht="35.25" customHeight="1" thickBot="1">
      <c r="A16" s="7" t="s">
        <v>11</v>
      </c>
      <c r="B16" s="7"/>
    </row>
    <row r="17" spans="1:7" ht="12.75">
      <c r="A17" s="15" t="s">
        <v>1</v>
      </c>
      <c r="B17" s="6" t="s">
        <v>2</v>
      </c>
      <c r="C17" s="1" t="s">
        <v>3</v>
      </c>
      <c r="D17" s="1"/>
      <c r="E17" s="1" t="s">
        <v>4</v>
      </c>
      <c r="F17" s="2"/>
      <c r="G17" s="28" t="s">
        <v>5</v>
      </c>
    </row>
    <row r="18" spans="1:7" ht="13.5" thickBot="1">
      <c r="A18" s="5"/>
      <c r="B18" s="5"/>
      <c r="C18" s="3" t="s">
        <v>6</v>
      </c>
      <c r="D18" s="3" t="s">
        <v>7</v>
      </c>
      <c r="E18" s="3" t="s">
        <v>6</v>
      </c>
      <c r="F18" s="4" t="s">
        <v>7</v>
      </c>
      <c r="G18" s="29"/>
    </row>
    <row r="19" spans="1:7" ht="12.75">
      <c r="A19" s="8">
        <v>1</v>
      </c>
      <c r="B19" s="12">
        <v>2</v>
      </c>
      <c r="C19" s="30">
        <v>4</v>
      </c>
      <c r="D19" s="30">
        <f>C19*B19</f>
        <v>8</v>
      </c>
      <c r="E19" s="39" t="s">
        <v>9</v>
      </c>
      <c r="F19" s="9"/>
      <c r="G19" s="26" t="str">
        <f aca="true" t="shared" si="2" ref="G19:G34">IF($C19&lt;$E19,$C$17,IF($C19&gt;$E19,$E$17,"EMPATE"))</f>
        <v>DROG. FARM. CATARINENSE</v>
      </c>
    </row>
    <row r="20" spans="1:7" ht="12.75">
      <c r="A20" s="10">
        <v>2</v>
      </c>
      <c r="B20" s="13">
        <v>5</v>
      </c>
      <c r="C20" s="31">
        <v>2.4</v>
      </c>
      <c r="D20" s="31">
        <f>C20*B20</f>
        <v>12</v>
      </c>
      <c r="E20" s="40" t="s">
        <v>9</v>
      </c>
      <c r="F20" s="33"/>
      <c r="G20" s="26" t="str">
        <f t="shared" si="2"/>
        <v>DROG. FARM. CATARINENSE</v>
      </c>
    </row>
    <row r="21" spans="1:7" ht="12.75">
      <c r="A21" s="10">
        <v>3</v>
      </c>
      <c r="B21" s="13" t="s">
        <v>12</v>
      </c>
      <c r="C21" s="31">
        <v>3.25</v>
      </c>
      <c r="D21" s="31" t="e">
        <f aca="true" t="shared" si="3" ref="D21:D34">C21*B21</f>
        <v>#VALUE!</v>
      </c>
      <c r="E21" s="40" t="s">
        <v>9</v>
      </c>
      <c r="F21" s="33"/>
      <c r="G21" s="26" t="str">
        <f t="shared" si="2"/>
        <v>DROG. FARM. CATARINENSE</v>
      </c>
    </row>
    <row r="22" spans="1:8" ht="12.75">
      <c r="A22" s="10">
        <v>4</v>
      </c>
      <c r="B22" s="13">
        <v>2</v>
      </c>
      <c r="C22" s="31">
        <v>1.8</v>
      </c>
      <c r="D22" s="31">
        <f t="shared" si="3"/>
        <v>3.6</v>
      </c>
      <c r="E22" s="31">
        <v>1.25</v>
      </c>
      <c r="F22" s="33">
        <f aca="true" t="shared" si="4" ref="F22:F34">E22*B22</f>
        <v>2.5</v>
      </c>
      <c r="G22" s="26" t="str">
        <f t="shared" si="2"/>
        <v>BIOFARMA MEDIC. LTDA</v>
      </c>
      <c r="H22" s="34"/>
    </row>
    <row r="23" spans="1:7" ht="12.75">
      <c r="A23" s="10">
        <v>5</v>
      </c>
      <c r="B23" s="13">
        <v>20</v>
      </c>
      <c r="C23" s="31">
        <v>0.15</v>
      </c>
      <c r="D23" s="31">
        <f t="shared" si="3"/>
        <v>3</v>
      </c>
      <c r="E23" s="31">
        <v>0.09</v>
      </c>
      <c r="F23" s="33">
        <f t="shared" si="4"/>
        <v>1.7999999999999998</v>
      </c>
      <c r="G23" s="26" t="str">
        <f t="shared" si="2"/>
        <v>BIOFARMA MEDIC. LTDA</v>
      </c>
    </row>
    <row r="24" spans="1:7" ht="12.75">
      <c r="A24" s="10">
        <v>6</v>
      </c>
      <c r="B24" s="13">
        <v>20</v>
      </c>
      <c r="C24" s="31">
        <v>0.15</v>
      </c>
      <c r="D24" s="31">
        <f t="shared" si="3"/>
        <v>3</v>
      </c>
      <c r="E24" s="31">
        <v>0.09</v>
      </c>
      <c r="F24" s="33">
        <f t="shared" si="4"/>
        <v>1.7999999999999998</v>
      </c>
      <c r="G24" s="26" t="str">
        <f t="shared" si="2"/>
        <v>BIOFARMA MEDIC. LTDA</v>
      </c>
    </row>
    <row r="25" spans="1:7" ht="12.75">
      <c r="A25" s="17">
        <v>7</v>
      </c>
      <c r="B25" s="13">
        <v>2</v>
      </c>
      <c r="C25" s="31">
        <v>8.1</v>
      </c>
      <c r="D25" s="31">
        <f t="shared" si="3"/>
        <v>16.2</v>
      </c>
      <c r="E25" s="31">
        <v>13</v>
      </c>
      <c r="F25" s="33">
        <f t="shared" si="4"/>
        <v>26</v>
      </c>
      <c r="G25" s="26" t="str">
        <f t="shared" si="2"/>
        <v>DROG. FARM. CATARINENSE</v>
      </c>
    </row>
    <row r="26" spans="1:7" ht="12.75">
      <c r="A26" s="17">
        <v>8</v>
      </c>
      <c r="B26" s="13">
        <v>2</v>
      </c>
      <c r="C26" s="41" t="s">
        <v>9</v>
      </c>
      <c r="D26" s="41"/>
      <c r="E26" s="41" t="s">
        <v>9</v>
      </c>
      <c r="F26" s="33"/>
      <c r="G26" s="26" t="s">
        <v>13</v>
      </c>
    </row>
    <row r="27" spans="1:7" ht="12.75">
      <c r="A27" s="10">
        <v>9</v>
      </c>
      <c r="B27" s="13">
        <v>1</v>
      </c>
      <c r="C27" s="41" t="s">
        <v>9</v>
      </c>
      <c r="D27" s="41"/>
      <c r="E27" s="41" t="s">
        <v>9</v>
      </c>
      <c r="F27" s="33"/>
      <c r="G27" s="26" t="s">
        <v>13</v>
      </c>
    </row>
    <row r="28" spans="1:7" ht="12.75">
      <c r="A28" s="10">
        <v>10</v>
      </c>
      <c r="B28" s="13">
        <v>1</v>
      </c>
      <c r="C28" s="41" t="s">
        <v>9</v>
      </c>
      <c r="D28" s="41"/>
      <c r="E28" s="41" t="s">
        <v>9</v>
      </c>
      <c r="F28" s="33"/>
      <c r="G28" s="26" t="s">
        <v>13</v>
      </c>
    </row>
    <row r="29" spans="1:7" ht="12.75">
      <c r="A29" s="10">
        <v>11</v>
      </c>
      <c r="B29" s="13">
        <v>6</v>
      </c>
      <c r="C29" s="31">
        <v>0.8</v>
      </c>
      <c r="D29" s="31">
        <f t="shared" si="3"/>
        <v>4.800000000000001</v>
      </c>
      <c r="E29" s="31">
        <v>0.32</v>
      </c>
      <c r="F29" s="33">
        <f t="shared" si="4"/>
        <v>1.92</v>
      </c>
      <c r="G29" s="26" t="str">
        <f t="shared" si="2"/>
        <v>BIOFARMA MEDIC. LTDA</v>
      </c>
    </row>
    <row r="30" spans="1:7" ht="12.75">
      <c r="A30" s="10">
        <v>12</v>
      </c>
      <c r="B30" s="13">
        <v>12</v>
      </c>
      <c r="C30" s="31">
        <v>0.8</v>
      </c>
      <c r="D30" s="31">
        <f t="shared" si="3"/>
        <v>9.600000000000001</v>
      </c>
      <c r="E30" s="31">
        <v>0.32</v>
      </c>
      <c r="F30" s="33">
        <f t="shared" si="4"/>
        <v>3.84</v>
      </c>
      <c r="G30" s="26" t="str">
        <f t="shared" si="2"/>
        <v>BIOFARMA MEDIC. LTDA</v>
      </c>
    </row>
    <row r="31" spans="1:7" ht="12.75">
      <c r="A31" s="10">
        <v>13</v>
      </c>
      <c r="B31" s="13">
        <v>6</v>
      </c>
      <c r="C31" s="31">
        <v>0.8</v>
      </c>
      <c r="D31" s="31">
        <f t="shared" si="3"/>
        <v>4.800000000000001</v>
      </c>
      <c r="E31" s="31">
        <v>0.32</v>
      </c>
      <c r="F31" s="33">
        <f t="shared" si="4"/>
        <v>1.92</v>
      </c>
      <c r="G31" s="26" t="str">
        <f t="shared" si="2"/>
        <v>BIOFARMA MEDIC. LTDA</v>
      </c>
    </row>
    <row r="32" spans="1:7" ht="12.75">
      <c r="A32" s="10">
        <v>14</v>
      </c>
      <c r="B32" s="13">
        <v>12</v>
      </c>
      <c r="C32" s="31">
        <v>0.7</v>
      </c>
      <c r="D32" s="31">
        <f t="shared" si="3"/>
        <v>8.399999999999999</v>
      </c>
      <c r="E32" s="31">
        <v>0.54</v>
      </c>
      <c r="F32" s="33">
        <f t="shared" si="4"/>
        <v>6.48</v>
      </c>
      <c r="G32" s="26" t="str">
        <f t="shared" si="2"/>
        <v>BIOFARMA MEDIC. LTDA</v>
      </c>
    </row>
    <row r="33" spans="1:7" ht="12.75">
      <c r="A33" s="10">
        <v>15</v>
      </c>
      <c r="B33" s="13">
        <v>12</v>
      </c>
      <c r="C33" s="31">
        <v>0.6</v>
      </c>
      <c r="D33" s="31">
        <f t="shared" si="3"/>
        <v>7.199999999999999</v>
      </c>
      <c r="E33" s="31">
        <v>0.36</v>
      </c>
      <c r="F33" s="33">
        <f t="shared" si="4"/>
        <v>4.32</v>
      </c>
      <c r="G33" s="26" t="str">
        <f t="shared" si="2"/>
        <v>BIOFARMA MEDIC. LTDA</v>
      </c>
    </row>
    <row r="34" spans="1:7" ht="13.5" thickBot="1">
      <c r="A34" s="11">
        <v>16</v>
      </c>
      <c r="B34" s="14">
        <v>6</v>
      </c>
      <c r="C34" s="32">
        <v>1.71</v>
      </c>
      <c r="D34" s="32">
        <f t="shared" si="3"/>
        <v>10.26</v>
      </c>
      <c r="E34" s="32">
        <v>3.38</v>
      </c>
      <c r="F34" s="32">
        <f t="shared" si="4"/>
        <v>20.28</v>
      </c>
      <c r="G34" s="27" t="str">
        <f t="shared" si="2"/>
        <v>DROG. FARM. CATARINENSE</v>
      </c>
    </row>
    <row r="35" spans="4:6" ht="12.75">
      <c r="D35" s="34"/>
      <c r="F35" s="34"/>
    </row>
  </sheetData>
  <printOptions horizont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96" r:id="rId1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="90" zoomScaleNormal="90" workbookViewId="0" topLeftCell="A1">
      <selection activeCell="A1" sqref="A1:IV16384"/>
    </sheetView>
  </sheetViews>
  <sheetFormatPr defaultColWidth="9.140625" defaultRowHeight="12.75"/>
  <cols>
    <col min="1" max="1" width="9.00390625" style="0" customWidth="1"/>
    <col min="2" max="2" width="16.57421875" style="47" customWidth="1"/>
    <col min="3" max="3" width="19.57421875" style="0" customWidth="1"/>
    <col min="4" max="4" width="15.28125" style="0" customWidth="1"/>
    <col min="5" max="16384" width="11.421875" style="0" customWidth="1"/>
  </cols>
  <sheetData>
    <row r="1" ht="35.25" customHeight="1" thickBot="1">
      <c r="A1" s="7"/>
    </row>
    <row r="2" spans="1:4" ht="12.75">
      <c r="A2" s="15" t="s">
        <v>1</v>
      </c>
      <c r="B2" s="42" t="s">
        <v>14</v>
      </c>
      <c r="C2" s="43" t="s">
        <v>15</v>
      </c>
      <c r="D2" s="15" t="s">
        <v>16</v>
      </c>
    </row>
    <row r="3" spans="1:4" ht="13.5" thickBot="1">
      <c r="A3" s="5"/>
      <c r="B3" s="44" t="s">
        <v>7</v>
      </c>
      <c r="C3" s="45" t="s">
        <v>7</v>
      </c>
      <c r="D3" s="46"/>
    </row>
    <row r="4" spans="1:6" ht="13.5" thickBot="1">
      <c r="A4" s="18">
        <v>1</v>
      </c>
      <c r="B4" s="49">
        <v>6370</v>
      </c>
      <c r="C4" s="50">
        <v>2950</v>
      </c>
      <c r="D4" s="51">
        <f>(B4+C4)/2</f>
        <v>4660</v>
      </c>
      <c r="E4" s="24"/>
      <c r="F4" s="24"/>
    </row>
    <row r="5" spans="1:4" ht="12.75">
      <c r="A5" s="17">
        <v>2</v>
      </c>
      <c r="B5" s="52">
        <v>5560</v>
      </c>
      <c r="C5" s="53">
        <v>2910</v>
      </c>
      <c r="D5" s="51">
        <f>(B5+C5)/2</f>
        <v>4235</v>
      </c>
    </row>
    <row r="6" spans="2:4" ht="12.75">
      <c r="B6" s="48"/>
      <c r="C6" s="24"/>
      <c r="D6" s="25"/>
    </row>
    <row r="7" ht="12.75">
      <c r="C7" s="24"/>
    </row>
    <row r="8" ht="12.75">
      <c r="A8" t="s">
        <v>17</v>
      </c>
    </row>
    <row r="9" ht="12.75">
      <c r="A9" t="s">
        <v>18</v>
      </c>
    </row>
  </sheetData>
  <printOptions horizont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r:id="rId1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9">
      <selection activeCell="N9" sqref="N9"/>
    </sheetView>
  </sheetViews>
  <sheetFormatPr defaultColWidth="9.140625" defaultRowHeight="12.75"/>
  <cols>
    <col min="1" max="4" width="9.00390625" style="25" customWidth="1"/>
    <col min="5" max="5" width="10.140625" style="25" customWidth="1"/>
    <col min="6" max="6" width="9.00390625" style="25" customWidth="1"/>
    <col min="7" max="7" width="10.00390625" style="25" customWidth="1"/>
    <col min="8" max="8" width="19.57421875" style="25" hidden="1" customWidth="1"/>
    <col min="9" max="9" width="11.421875" style="25" customWidth="1"/>
    <col min="10" max="10" width="12.00390625" style="25" customWidth="1"/>
    <col min="11" max="16384" width="11.421875" style="25" customWidth="1"/>
  </cols>
  <sheetData>
    <row r="1" spans="1:12" ht="12.75">
      <c r="A1" s="78" t="s">
        <v>58</v>
      </c>
      <c r="B1" s="79" t="s">
        <v>22</v>
      </c>
      <c r="C1" s="79" t="s">
        <v>23</v>
      </c>
      <c r="D1" s="85" t="s">
        <v>14</v>
      </c>
      <c r="E1" s="86"/>
      <c r="F1" s="85" t="s">
        <v>15</v>
      </c>
      <c r="G1" s="86"/>
      <c r="H1" s="87" t="s">
        <v>19</v>
      </c>
      <c r="I1" s="85" t="s">
        <v>19</v>
      </c>
      <c r="J1" s="88"/>
      <c r="K1" s="89" t="s">
        <v>16</v>
      </c>
      <c r="L1" s="90"/>
    </row>
    <row r="2" spans="1:12" ht="13.5" thickBot="1">
      <c r="A2" s="80"/>
      <c r="B2" s="81"/>
      <c r="C2" s="81"/>
      <c r="D2" s="82" t="s">
        <v>20</v>
      </c>
      <c r="E2" s="82" t="s">
        <v>21</v>
      </c>
      <c r="F2" s="82" t="s">
        <v>20</v>
      </c>
      <c r="G2" s="82" t="s">
        <v>21</v>
      </c>
      <c r="H2" s="82" t="s">
        <v>7</v>
      </c>
      <c r="I2" s="82" t="s">
        <v>20</v>
      </c>
      <c r="J2" s="83" t="s">
        <v>21</v>
      </c>
      <c r="K2" s="83" t="s">
        <v>20</v>
      </c>
      <c r="L2" s="84" t="s">
        <v>21</v>
      </c>
    </row>
    <row r="3" spans="1:12" ht="12.75">
      <c r="A3" s="112" t="s">
        <v>31</v>
      </c>
      <c r="B3" s="113"/>
      <c r="C3" s="114"/>
      <c r="D3" s="115"/>
      <c r="E3" s="115"/>
      <c r="F3" s="115"/>
      <c r="G3" s="115"/>
      <c r="H3" s="115"/>
      <c r="I3" s="116"/>
      <c r="J3" s="115"/>
      <c r="K3" s="116"/>
      <c r="L3" s="117"/>
    </row>
    <row r="4" spans="1:12" ht="12.75">
      <c r="A4" s="105" t="s">
        <v>38</v>
      </c>
      <c r="B4" s="106">
        <v>5000</v>
      </c>
      <c r="C4" s="107" t="s">
        <v>33</v>
      </c>
      <c r="D4" s="109">
        <v>1.36</v>
      </c>
      <c r="E4" s="109">
        <f>B4*D4</f>
        <v>6800.000000000001</v>
      </c>
      <c r="F4" s="109">
        <v>1.39</v>
      </c>
      <c r="G4" s="109">
        <f>F4*B4</f>
        <v>6949.999999999999</v>
      </c>
      <c r="H4" s="109"/>
      <c r="I4" s="108">
        <v>1.24</v>
      </c>
      <c r="J4" s="109">
        <f>I4*B4</f>
        <v>6200</v>
      </c>
      <c r="K4" s="108">
        <f>ROUND(AVERAGE(D4,F4,I4),3)</f>
        <v>1.33</v>
      </c>
      <c r="L4" s="118">
        <f>K4*B4</f>
        <v>6650</v>
      </c>
    </row>
    <row r="5" spans="1:12" ht="12.75">
      <c r="A5" s="105" t="s">
        <v>39</v>
      </c>
      <c r="B5" s="106">
        <v>15000</v>
      </c>
      <c r="C5" s="119" t="s">
        <v>33</v>
      </c>
      <c r="D5" s="108">
        <v>2.08</v>
      </c>
      <c r="E5" s="109">
        <f aca="true" t="shared" si="0" ref="E5:E25">B5*D5</f>
        <v>31200</v>
      </c>
      <c r="F5" s="108">
        <v>2.15</v>
      </c>
      <c r="G5" s="109">
        <f aca="true" t="shared" si="1" ref="G5:G25">F5*B5</f>
        <v>32250</v>
      </c>
      <c r="H5" s="108"/>
      <c r="I5" s="108">
        <v>1.905</v>
      </c>
      <c r="J5" s="109">
        <f aca="true" t="shared" si="2" ref="J5:J25">I5*B5</f>
        <v>28575</v>
      </c>
      <c r="K5" s="120">
        <f>ROUND(AVERAGE(D5,F5,I5),3)</f>
        <v>2.045</v>
      </c>
      <c r="L5" s="121">
        <f>K5*B5</f>
        <v>30675</v>
      </c>
    </row>
    <row r="6" spans="1:12" ht="12.75">
      <c r="A6" s="105" t="s">
        <v>40</v>
      </c>
      <c r="B6" s="122">
        <v>40</v>
      </c>
      <c r="C6" s="107" t="s">
        <v>34</v>
      </c>
      <c r="D6" s="109">
        <v>4.5</v>
      </c>
      <c r="E6" s="109">
        <f t="shared" si="0"/>
        <v>180</v>
      </c>
      <c r="F6" s="109">
        <v>3.8</v>
      </c>
      <c r="G6" s="109">
        <f t="shared" si="1"/>
        <v>152</v>
      </c>
      <c r="H6" s="109"/>
      <c r="I6" s="109">
        <v>3.9</v>
      </c>
      <c r="J6" s="109">
        <f t="shared" si="2"/>
        <v>156</v>
      </c>
      <c r="K6" s="123">
        <f>ROUND(AVERAGE(D6,F6,I6),2)</f>
        <v>4.07</v>
      </c>
      <c r="L6" s="111">
        <f aca="true" t="shared" si="3" ref="L6:L25">K6*B6</f>
        <v>162.8</v>
      </c>
    </row>
    <row r="7" spans="1:12" ht="12.75">
      <c r="A7" s="105" t="s">
        <v>41</v>
      </c>
      <c r="B7" s="122">
        <v>130</v>
      </c>
      <c r="C7" s="107" t="s">
        <v>34</v>
      </c>
      <c r="D7" s="109">
        <v>6.5</v>
      </c>
      <c r="E7" s="109">
        <f t="shared" si="0"/>
        <v>845</v>
      </c>
      <c r="F7" s="109">
        <v>7.3</v>
      </c>
      <c r="G7" s="109">
        <f t="shared" si="1"/>
        <v>949</v>
      </c>
      <c r="H7" s="109"/>
      <c r="I7" s="109">
        <v>4.95</v>
      </c>
      <c r="J7" s="109">
        <f t="shared" si="2"/>
        <v>643.5</v>
      </c>
      <c r="K7" s="123">
        <f>ROUND(AVERAGE(D7,F7,I7),3)</f>
        <v>6.25</v>
      </c>
      <c r="L7" s="111">
        <f t="shared" si="3"/>
        <v>812.5</v>
      </c>
    </row>
    <row r="8" spans="1:12" ht="12.75">
      <c r="A8" s="105" t="s">
        <v>42</v>
      </c>
      <c r="B8" s="122">
        <v>1</v>
      </c>
      <c r="C8" s="107" t="s">
        <v>24</v>
      </c>
      <c r="D8" s="109">
        <v>11</v>
      </c>
      <c r="E8" s="109">
        <f t="shared" si="0"/>
        <v>11</v>
      </c>
      <c r="F8" s="109">
        <v>11</v>
      </c>
      <c r="G8" s="109">
        <f t="shared" si="1"/>
        <v>11</v>
      </c>
      <c r="H8" s="109"/>
      <c r="I8" s="109">
        <v>11</v>
      </c>
      <c r="J8" s="109">
        <f t="shared" si="2"/>
        <v>11</v>
      </c>
      <c r="K8" s="123">
        <f aca="true" t="shared" si="4" ref="K8:K25">ROUND(AVERAGE(D8,F8,I8),3)</f>
        <v>11</v>
      </c>
      <c r="L8" s="111">
        <f t="shared" si="3"/>
        <v>11</v>
      </c>
    </row>
    <row r="9" spans="1:12" ht="12.75">
      <c r="A9" s="105" t="s">
        <v>43</v>
      </c>
      <c r="B9" s="122">
        <v>2</v>
      </c>
      <c r="C9" s="107" t="s">
        <v>24</v>
      </c>
      <c r="D9" s="109">
        <v>11</v>
      </c>
      <c r="E9" s="109">
        <f t="shared" si="0"/>
        <v>22</v>
      </c>
      <c r="F9" s="109">
        <v>9.8</v>
      </c>
      <c r="G9" s="109">
        <f t="shared" si="1"/>
        <v>19.6</v>
      </c>
      <c r="H9" s="109"/>
      <c r="I9" s="109">
        <v>11</v>
      </c>
      <c r="J9" s="109">
        <f t="shared" si="2"/>
        <v>22</v>
      </c>
      <c r="K9" s="123">
        <f t="shared" si="4"/>
        <v>10.6</v>
      </c>
      <c r="L9" s="111">
        <f t="shared" si="3"/>
        <v>21.2</v>
      </c>
    </row>
    <row r="10" spans="1:12" ht="12.75">
      <c r="A10" s="105" t="s">
        <v>44</v>
      </c>
      <c r="B10" s="122">
        <v>1</v>
      </c>
      <c r="C10" s="107" t="s">
        <v>24</v>
      </c>
      <c r="D10" s="109">
        <v>11</v>
      </c>
      <c r="E10" s="109">
        <f t="shared" si="0"/>
        <v>11</v>
      </c>
      <c r="F10" s="109">
        <v>8.2</v>
      </c>
      <c r="G10" s="109">
        <f t="shared" si="1"/>
        <v>8.2</v>
      </c>
      <c r="H10" s="109"/>
      <c r="I10" s="109">
        <v>11</v>
      </c>
      <c r="J10" s="109">
        <f t="shared" si="2"/>
        <v>11</v>
      </c>
      <c r="K10" s="123">
        <f t="shared" si="4"/>
        <v>10.067</v>
      </c>
      <c r="L10" s="111">
        <f t="shared" si="3"/>
        <v>10.067</v>
      </c>
    </row>
    <row r="11" spans="1:12" ht="12.75">
      <c r="A11" s="105" t="s">
        <v>45</v>
      </c>
      <c r="B11" s="122">
        <v>1</v>
      </c>
      <c r="C11" s="107" t="s">
        <v>24</v>
      </c>
      <c r="D11" s="109">
        <v>15</v>
      </c>
      <c r="E11" s="109">
        <f t="shared" si="0"/>
        <v>15</v>
      </c>
      <c r="F11" s="109">
        <v>21.6</v>
      </c>
      <c r="G11" s="109">
        <f t="shared" si="1"/>
        <v>21.6</v>
      </c>
      <c r="H11" s="109"/>
      <c r="I11" s="109">
        <v>11</v>
      </c>
      <c r="J11" s="109">
        <f t="shared" si="2"/>
        <v>11</v>
      </c>
      <c r="K11" s="123">
        <f t="shared" si="4"/>
        <v>15.867</v>
      </c>
      <c r="L11" s="111">
        <f t="shared" si="3"/>
        <v>15.867</v>
      </c>
    </row>
    <row r="12" spans="1:12" ht="12.75">
      <c r="A12" s="105" t="s">
        <v>46</v>
      </c>
      <c r="B12" s="122">
        <v>1</v>
      </c>
      <c r="C12" s="107" t="s">
        <v>24</v>
      </c>
      <c r="D12" s="109">
        <v>15</v>
      </c>
      <c r="E12" s="109">
        <f t="shared" si="0"/>
        <v>15</v>
      </c>
      <c r="F12" s="109">
        <v>21.6</v>
      </c>
      <c r="G12" s="109">
        <f t="shared" si="1"/>
        <v>21.6</v>
      </c>
      <c r="H12" s="109"/>
      <c r="I12" s="109">
        <v>17</v>
      </c>
      <c r="J12" s="109">
        <f t="shared" si="2"/>
        <v>17</v>
      </c>
      <c r="K12" s="123">
        <f t="shared" si="4"/>
        <v>17.867</v>
      </c>
      <c r="L12" s="111">
        <f t="shared" si="3"/>
        <v>17.867</v>
      </c>
    </row>
    <row r="13" spans="1:12" ht="12.75">
      <c r="A13" s="105" t="s">
        <v>47</v>
      </c>
      <c r="B13" s="122">
        <v>2</v>
      </c>
      <c r="C13" s="107" t="s">
        <v>24</v>
      </c>
      <c r="D13" s="109">
        <v>24</v>
      </c>
      <c r="E13" s="109">
        <f t="shared" si="0"/>
        <v>48</v>
      </c>
      <c r="F13" s="109">
        <v>30.3</v>
      </c>
      <c r="G13" s="109">
        <f t="shared" si="1"/>
        <v>60.6</v>
      </c>
      <c r="H13" s="109"/>
      <c r="I13" s="109">
        <v>16</v>
      </c>
      <c r="J13" s="109">
        <f t="shared" si="2"/>
        <v>32</v>
      </c>
      <c r="K13" s="123">
        <f t="shared" si="4"/>
        <v>23.433</v>
      </c>
      <c r="L13" s="111">
        <f t="shared" si="3"/>
        <v>46.866</v>
      </c>
    </row>
    <row r="14" spans="1:12" ht="12.75">
      <c r="A14" s="105" t="s">
        <v>48</v>
      </c>
      <c r="B14" s="122">
        <v>1</v>
      </c>
      <c r="C14" s="107" t="s">
        <v>24</v>
      </c>
      <c r="D14" s="109">
        <v>15</v>
      </c>
      <c r="E14" s="109">
        <f t="shared" si="0"/>
        <v>15</v>
      </c>
      <c r="F14" s="109">
        <v>12.8</v>
      </c>
      <c r="G14" s="109">
        <f t="shared" si="1"/>
        <v>12.8</v>
      </c>
      <c r="H14" s="109"/>
      <c r="I14" s="109">
        <v>14</v>
      </c>
      <c r="J14" s="109">
        <f t="shared" si="2"/>
        <v>14</v>
      </c>
      <c r="K14" s="123">
        <f t="shared" si="4"/>
        <v>13.933</v>
      </c>
      <c r="L14" s="111">
        <f t="shared" si="3"/>
        <v>13.933</v>
      </c>
    </row>
    <row r="15" spans="1:12" ht="12.75">
      <c r="A15" s="105" t="s">
        <v>49</v>
      </c>
      <c r="B15" s="122">
        <v>1</v>
      </c>
      <c r="C15" s="107" t="s">
        <v>24</v>
      </c>
      <c r="D15" s="109">
        <v>15</v>
      </c>
      <c r="E15" s="109">
        <f t="shared" si="0"/>
        <v>15</v>
      </c>
      <c r="F15" s="109">
        <v>12.8</v>
      </c>
      <c r="G15" s="109">
        <f t="shared" si="1"/>
        <v>12.8</v>
      </c>
      <c r="H15" s="109"/>
      <c r="I15" s="109">
        <v>14</v>
      </c>
      <c r="J15" s="109">
        <f t="shared" si="2"/>
        <v>14</v>
      </c>
      <c r="K15" s="123">
        <f t="shared" si="4"/>
        <v>13.933</v>
      </c>
      <c r="L15" s="111">
        <f t="shared" si="3"/>
        <v>13.933</v>
      </c>
    </row>
    <row r="16" spans="1:12" ht="12.75">
      <c r="A16" s="105" t="s">
        <v>50</v>
      </c>
      <c r="B16" s="122">
        <v>2</v>
      </c>
      <c r="C16" s="107" t="s">
        <v>24</v>
      </c>
      <c r="D16" s="109">
        <v>11</v>
      </c>
      <c r="E16" s="109">
        <f t="shared" si="0"/>
        <v>22</v>
      </c>
      <c r="F16" s="109">
        <v>10.2</v>
      </c>
      <c r="G16" s="109">
        <f t="shared" si="1"/>
        <v>20.4</v>
      </c>
      <c r="H16" s="124"/>
      <c r="I16" s="109">
        <v>11</v>
      </c>
      <c r="J16" s="109">
        <f t="shared" si="2"/>
        <v>22</v>
      </c>
      <c r="K16" s="123">
        <f t="shared" si="4"/>
        <v>10.733</v>
      </c>
      <c r="L16" s="111">
        <f t="shared" si="3"/>
        <v>21.466</v>
      </c>
    </row>
    <row r="17" spans="1:12" ht="12.75">
      <c r="A17" s="105" t="s">
        <v>51</v>
      </c>
      <c r="B17" s="122">
        <v>4</v>
      </c>
      <c r="C17" s="107" t="s">
        <v>24</v>
      </c>
      <c r="D17" s="109">
        <v>11</v>
      </c>
      <c r="E17" s="109">
        <f t="shared" si="0"/>
        <v>44</v>
      </c>
      <c r="F17" s="109">
        <v>10.2</v>
      </c>
      <c r="G17" s="109">
        <f t="shared" si="1"/>
        <v>40.8</v>
      </c>
      <c r="H17" s="124"/>
      <c r="I17" s="109">
        <v>11</v>
      </c>
      <c r="J17" s="109">
        <f t="shared" si="2"/>
        <v>44</v>
      </c>
      <c r="K17" s="123">
        <f t="shared" si="4"/>
        <v>10.733</v>
      </c>
      <c r="L17" s="111">
        <f t="shared" si="3"/>
        <v>42.932</v>
      </c>
    </row>
    <row r="18" spans="1:12" ht="12.75">
      <c r="A18" s="105" t="s">
        <v>52</v>
      </c>
      <c r="B18" s="122">
        <v>2</v>
      </c>
      <c r="C18" s="107" t="s">
        <v>24</v>
      </c>
      <c r="D18" s="109">
        <v>11</v>
      </c>
      <c r="E18" s="109">
        <f t="shared" si="0"/>
        <v>22</v>
      </c>
      <c r="F18" s="109">
        <v>8.2</v>
      </c>
      <c r="G18" s="109">
        <f t="shared" si="1"/>
        <v>16.4</v>
      </c>
      <c r="H18" s="110"/>
      <c r="I18" s="109">
        <v>11</v>
      </c>
      <c r="J18" s="109">
        <f t="shared" si="2"/>
        <v>22</v>
      </c>
      <c r="K18" s="123">
        <f t="shared" si="4"/>
        <v>10.067</v>
      </c>
      <c r="L18" s="111">
        <f t="shared" si="3"/>
        <v>20.134</v>
      </c>
    </row>
    <row r="19" spans="1:12" ht="12.75">
      <c r="A19" s="105" t="s">
        <v>53</v>
      </c>
      <c r="B19" s="122">
        <v>2</v>
      </c>
      <c r="C19" s="107" t="s">
        <v>24</v>
      </c>
      <c r="D19" s="109">
        <v>11</v>
      </c>
      <c r="E19" s="109">
        <f t="shared" si="0"/>
        <v>22</v>
      </c>
      <c r="F19" s="109">
        <v>10</v>
      </c>
      <c r="G19" s="109">
        <f t="shared" si="1"/>
        <v>20</v>
      </c>
      <c r="H19" s="110"/>
      <c r="I19" s="109">
        <v>11</v>
      </c>
      <c r="J19" s="109">
        <f t="shared" si="2"/>
        <v>22</v>
      </c>
      <c r="K19" s="123">
        <f t="shared" si="4"/>
        <v>10.667</v>
      </c>
      <c r="L19" s="111">
        <f t="shared" si="3"/>
        <v>21.334</v>
      </c>
    </row>
    <row r="20" spans="1:12" ht="12.75">
      <c r="A20" s="105" t="s">
        <v>54</v>
      </c>
      <c r="B20" s="122">
        <v>2</v>
      </c>
      <c r="C20" s="107" t="s">
        <v>24</v>
      </c>
      <c r="D20" s="109">
        <v>11</v>
      </c>
      <c r="E20" s="109">
        <f t="shared" si="0"/>
        <v>22</v>
      </c>
      <c r="F20" s="109">
        <v>10</v>
      </c>
      <c r="G20" s="109">
        <f t="shared" si="1"/>
        <v>20</v>
      </c>
      <c r="H20" s="110"/>
      <c r="I20" s="109">
        <v>12</v>
      </c>
      <c r="J20" s="109">
        <f t="shared" si="2"/>
        <v>24</v>
      </c>
      <c r="K20" s="123">
        <f t="shared" si="4"/>
        <v>11</v>
      </c>
      <c r="L20" s="111">
        <f t="shared" si="3"/>
        <v>22</v>
      </c>
    </row>
    <row r="21" spans="1:12" ht="12.75">
      <c r="A21" s="105" t="s">
        <v>55</v>
      </c>
      <c r="B21" s="122">
        <v>2</v>
      </c>
      <c r="C21" s="107" t="s">
        <v>24</v>
      </c>
      <c r="D21" s="109">
        <v>11</v>
      </c>
      <c r="E21" s="109">
        <f t="shared" si="0"/>
        <v>22</v>
      </c>
      <c r="F21" s="109">
        <v>10.8</v>
      </c>
      <c r="G21" s="109">
        <f t="shared" si="1"/>
        <v>21.6</v>
      </c>
      <c r="H21" s="110"/>
      <c r="I21" s="109">
        <v>12</v>
      </c>
      <c r="J21" s="109">
        <f t="shared" si="2"/>
        <v>24</v>
      </c>
      <c r="K21" s="123">
        <f t="shared" si="4"/>
        <v>11.267</v>
      </c>
      <c r="L21" s="111">
        <f t="shared" si="3"/>
        <v>22.534</v>
      </c>
    </row>
    <row r="22" spans="1:12" ht="12.75">
      <c r="A22" s="105" t="s">
        <v>56</v>
      </c>
      <c r="B22" s="122">
        <v>2</v>
      </c>
      <c r="C22" s="107" t="s">
        <v>24</v>
      </c>
      <c r="D22" s="109">
        <v>11</v>
      </c>
      <c r="E22" s="109">
        <f t="shared" si="0"/>
        <v>22</v>
      </c>
      <c r="F22" s="109">
        <v>10</v>
      </c>
      <c r="G22" s="109">
        <f t="shared" si="1"/>
        <v>20</v>
      </c>
      <c r="H22" s="110"/>
      <c r="I22" s="109">
        <v>12</v>
      </c>
      <c r="J22" s="109">
        <f t="shared" si="2"/>
        <v>24</v>
      </c>
      <c r="K22" s="123">
        <f>ROUND(AVERAGE(D22,F22,I22),2)</f>
        <v>11</v>
      </c>
      <c r="L22" s="111">
        <f t="shared" si="3"/>
        <v>22</v>
      </c>
    </row>
    <row r="23" spans="1:12" ht="12.75">
      <c r="A23" s="105" t="s">
        <v>57</v>
      </c>
      <c r="B23" s="122">
        <v>12</v>
      </c>
      <c r="C23" s="107" t="s">
        <v>34</v>
      </c>
      <c r="D23" s="109">
        <v>16</v>
      </c>
      <c r="E23" s="109">
        <f t="shared" si="0"/>
        <v>192</v>
      </c>
      <c r="F23" s="109">
        <v>15.4</v>
      </c>
      <c r="G23" s="109">
        <f t="shared" si="1"/>
        <v>184.8</v>
      </c>
      <c r="H23" s="110"/>
      <c r="I23" s="109">
        <v>12.75</v>
      </c>
      <c r="J23" s="109">
        <f t="shared" si="2"/>
        <v>153</v>
      </c>
      <c r="K23" s="109">
        <f>ROUND(AVERAGE(D23,F23,I23),2)</f>
        <v>14.72</v>
      </c>
      <c r="L23" s="111">
        <f t="shared" si="3"/>
        <v>176.64000000000001</v>
      </c>
    </row>
    <row r="24" spans="1:12" ht="12.75">
      <c r="A24" s="96" t="s">
        <v>59</v>
      </c>
      <c r="B24" s="92"/>
      <c r="C24" s="91"/>
      <c r="D24" s="93"/>
      <c r="E24" s="93"/>
      <c r="F24" s="93"/>
      <c r="G24" s="93"/>
      <c r="H24" s="94"/>
      <c r="I24" s="95"/>
      <c r="J24" s="93"/>
      <c r="K24" s="93"/>
      <c r="L24" s="97">
        <f>SUM(L4:L23)</f>
        <v>38800.073</v>
      </c>
    </row>
    <row r="25" spans="1:12" ht="12.75">
      <c r="A25" s="105" t="s">
        <v>32</v>
      </c>
      <c r="B25" s="106">
        <v>1500</v>
      </c>
      <c r="C25" s="107" t="s">
        <v>33</v>
      </c>
      <c r="D25" s="108">
        <v>1.39</v>
      </c>
      <c r="E25" s="109">
        <f t="shared" si="0"/>
        <v>2085</v>
      </c>
      <c r="F25" s="108">
        <v>1.4</v>
      </c>
      <c r="G25" s="109">
        <f t="shared" si="1"/>
        <v>2100</v>
      </c>
      <c r="H25" s="110"/>
      <c r="I25" s="108">
        <v>1.359</v>
      </c>
      <c r="J25" s="109">
        <f t="shared" si="2"/>
        <v>2038.5</v>
      </c>
      <c r="K25" s="108">
        <f t="shared" si="4"/>
        <v>1.383</v>
      </c>
      <c r="L25" s="111">
        <f t="shared" si="3"/>
        <v>2074.5</v>
      </c>
    </row>
    <row r="26" spans="1:12" ht="12.75">
      <c r="A26" s="96" t="s">
        <v>60</v>
      </c>
      <c r="B26" s="92"/>
      <c r="C26" s="91"/>
      <c r="D26" s="93"/>
      <c r="E26" s="93"/>
      <c r="F26" s="93"/>
      <c r="G26" s="93"/>
      <c r="H26" s="94"/>
      <c r="I26" s="95"/>
      <c r="J26" s="93"/>
      <c r="K26" s="93"/>
      <c r="L26" s="97">
        <f>L25</f>
        <v>2074.5</v>
      </c>
    </row>
    <row r="27" spans="1:12" ht="13.5" thickBot="1">
      <c r="A27" s="98" t="s">
        <v>25</v>
      </c>
      <c r="B27" s="99"/>
      <c r="C27" s="100"/>
      <c r="D27" s="101"/>
      <c r="E27" s="101"/>
      <c r="F27" s="101"/>
      <c r="G27" s="101"/>
      <c r="H27" s="102"/>
      <c r="I27" s="101"/>
      <c r="J27" s="101"/>
      <c r="K27" s="103"/>
      <c r="L27" s="104">
        <f>SUM(L24,L26)</f>
        <v>40874.573</v>
      </c>
    </row>
    <row r="28" spans="8:9" ht="13.5" thickBot="1">
      <c r="H28" s="55"/>
      <c r="I28" s="56"/>
    </row>
    <row r="29" spans="1:11" ht="12.75">
      <c r="A29" s="70" t="s">
        <v>35</v>
      </c>
      <c r="B29" s="71"/>
      <c r="C29" s="71"/>
      <c r="D29" s="71"/>
      <c r="E29" s="71"/>
      <c r="F29" s="71"/>
      <c r="G29" s="71"/>
      <c r="H29" s="71"/>
      <c r="I29" s="71"/>
      <c r="J29" s="71"/>
      <c r="K29" s="72"/>
    </row>
    <row r="30" spans="1:11" ht="12.75">
      <c r="A30" s="73" t="s">
        <v>37</v>
      </c>
      <c r="K30" s="74"/>
    </row>
    <row r="31" spans="1:11" ht="13.5" thickBot="1">
      <c r="A31" s="75" t="s">
        <v>36</v>
      </c>
      <c r="B31" s="76"/>
      <c r="C31" s="76"/>
      <c r="D31" s="76"/>
      <c r="E31" s="76"/>
      <c r="F31" s="76"/>
      <c r="G31" s="76"/>
      <c r="H31" s="76"/>
      <c r="I31" s="76"/>
      <c r="J31" s="76"/>
      <c r="K31" s="77"/>
    </row>
  </sheetData>
  <mergeCells count="8">
    <mergeCell ref="A1:A2"/>
    <mergeCell ref="K1:L1"/>
    <mergeCell ref="D1:E1"/>
    <mergeCell ref="F1:G1"/>
    <mergeCell ref="B27:C27"/>
    <mergeCell ref="I1:J1"/>
    <mergeCell ref="C1:C2"/>
    <mergeCell ref="B1:B2"/>
  </mergeCells>
  <printOptions horizontalCentered="1"/>
  <pageMargins left="1.2" right="0.7874015748031497" top="1.54" bottom="0.984251968503937" header="1.062992125984252" footer="0.5118110236220472"/>
  <pageSetup horizontalDpi="300" verticalDpi="300" orientation="landscape" paperSize="9" r:id="rId1"/>
  <headerFooter alignWithMargins="0">
    <oddHeader>&amp;CPLANILHA DE CUSTOS</oddHeader>
    <oddFooter>&amp;CCOMBUSTÍVEL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E7" sqref="E7"/>
    </sheetView>
  </sheetViews>
  <sheetFormatPr defaultColWidth="9.140625" defaultRowHeight="12.75"/>
  <cols>
    <col min="1" max="1" width="9.00390625" style="25" customWidth="1"/>
    <col min="2" max="2" width="13.7109375" style="25" customWidth="1"/>
    <col min="3" max="3" width="14.00390625" style="25" customWidth="1"/>
    <col min="4" max="4" width="13.8515625" style="25" customWidth="1"/>
    <col min="5" max="5" width="14.00390625" style="25" customWidth="1"/>
    <col min="6" max="16384" width="11.421875" style="25" customWidth="1"/>
  </cols>
  <sheetData>
    <row r="1" spans="1:4" ht="13.5" thickBot="1">
      <c r="A1" s="54"/>
      <c r="B1" s="58" t="s">
        <v>14</v>
      </c>
      <c r="C1" s="58" t="s">
        <v>15</v>
      </c>
      <c r="D1" s="58" t="s">
        <v>19</v>
      </c>
    </row>
    <row r="2" spans="1:5" ht="12.75">
      <c r="A2" s="60" t="s">
        <v>1</v>
      </c>
      <c r="B2" s="61" t="s">
        <v>27</v>
      </c>
      <c r="C2" s="61" t="s">
        <v>27</v>
      </c>
      <c r="D2" s="61" t="s">
        <v>27</v>
      </c>
      <c r="E2" s="62" t="s">
        <v>16</v>
      </c>
    </row>
    <row r="3" spans="1:5" ht="13.5" thickBot="1">
      <c r="A3" s="63" t="s">
        <v>26</v>
      </c>
      <c r="B3" s="64">
        <v>308.74</v>
      </c>
      <c r="C3" s="64">
        <v>400</v>
      </c>
      <c r="D3" s="64">
        <v>468</v>
      </c>
      <c r="E3" s="65">
        <f>(B3+C3+D3)/3</f>
        <v>392.24666666666667</v>
      </c>
    </row>
    <row r="4" ht="12.75">
      <c r="A4" s="57"/>
    </row>
    <row r="5" ht="12.75">
      <c r="A5" s="57"/>
    </row>
    <row r="6" ht="13.5" thickBot="1"/>
    <row r="7" spans="1:4" ht="12.75">
      <c r="A7" s="8" t="s">
        <v>28</v>
      </c>
      <c r="B7" s="66"/>
      <c r="C7" s="66"/>
      <c r="D7" s="9"/>
    </row>
    <row r="8" spans="1:4" ht="12.75">
      <c r="A8" s="10" t="s">
        <v>29</v>
      </c>
      <c r="B8" s="59"/>
      <c r="C8" s="59"/>
      <c r="D8" s="67"/>
    </row>
    <row r="9" spans="1:4" ht="13.5" thickBot="1">
      <c r="A9" s="11" t="s">
        <v>30</v>
      </c>
      <c r="B9" s="68"/>
      <c r="C9" s="68"/>
      <c r="D9" s="69"/>
    </row>
  </sheetData>
  <printOptions/>
  <pageMargins left="1.5748031496062993" right="0.7874015748031497" top="3.5433070866141736" bottom="0.984251968503937" header="0.9448818897637796" footer="1.4173228346456694"/>
  <pageSetup horizontalDpi="600" verticalDpi="600" orientation="portrait" r:id="rId1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Select 3R 30071-UNDP/TBA</dc:creator>
  <cp:keywords/>
  <dc:description/>
  <cp:lastModifiedBy>vrezza</cp:lastModifiedBy>
  <cp:lastPrinted>2004-02-20T17:36:58Z</cp:lastPrinted>
  <dcterms:created xsi:type="dcterms:W3CDTF">2000-02-03T21:48:11Z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