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firstSheet="1" activeTab="1"/>
  </bookViews>
  <sheets>
    <sheet name="ORÇAMENTO CRICIUMA FINAL (2)" sheetId="1" r:id="rId1"/>
    <sheet name="ORÇAMENTO CRICIUMA FINAL" sheetId="2" r:id="rId2"/>
  </sheets>
  <definedNames>
    <definedName name="TABLE" localSheetId="1">'ORÇAMENTO CRICIUMA FINAL'!$A$12:$E$319</definedName>
    <definedName name="TABLE" localSheetId="0">'ORÇAMENTO CRICIUMA FINAL (2)'!$A$6:$E$261</definedName>
  </definedNames>
  <calcPr fullCalcOnLoad="1"/>
</workbook>
</file>

<file path=xl/sharedStrings.xml><?xml version="1.0" encoding="utf-8"?>
<sst xmlns="http://schemas.openxmlformats.org/spreadsheetml/2006/main" count="1791" uniqueCount="588">
  <si>
    <t>CÓDIGO</t>
  </si>
  <si>
    <t>DESCRIÇÃO</t>
  </si>
  <si>
    <t>CLASS</t>
  </si>
  <si>
    <t>UNIDADE</t>
  </si>
  <si>
    <t>QUANT.</t>
  </si>
  <si>
    <t>PREÇO MAT. (UNIT.)(R$)</t>
  </si>
  <si>
    <t>PREÇO M.O. (UNIT.)(R$)</t>
  </si>
  <si>
    <t>01 </t>
  </si>
  <si>
    <t>PROJETO EXECUTIVO</t>
  </si>
  <si>
    <t>01.01 </t>
  </si>
  <si>
    <t>Projeto Executivo de Cabeamento Estruturado de Telefonia e Dados</t>
  </si>
  <si>
    <t>Projeto executivo de cabeamento estruturado de telefonia e dados</t>
  </si>
  <si>
    <t>M.O.</t>
  </si>
  <si>
    <t>M2</t>
  </si>
  <si>
    <t>Projeto de Instalações Elétricas</t>
  </si>
  <si>
    <t>PROJETO executivo de instalações elétricas (Iluminação, Tomadas e Quadros)</t>
  </si>
  <si>
    <t>PROJETO Executivo de Instalações Elétricas (Entrada Energia Subestação Abrigada)</t>
  </si>
  <si>
    <t>UN</t>
  </si>
  <si>
    <t>02 </t>
  </si>
  <si>
    <t>CANTEIRO DE OBRAS</t>
  </si>
  <si>
    <t>02.01 </t>
  </si>
  <si>
    <t>Montagem Instalações Provisórias do Canteiro de Obras</t>
  </si>
  <si>
    <t>PLACA DE OBRA</t>
  </si>
  <si>
    <t>SER.CG</t>
  </si>
  <si>
    <t>PINTURA com tinta latex PVA 2 demãos</t>
  </si>
  <si>
    <t>TAPUME em chapa compensada resinada de 6mm, sem pintura</t>
  </si>
  <si>
    <t>02.02 </t>
  </si>
  <si>
    <t>Desmontagem Instalações Provisórias Canteiro de Obras</t>
  </si>
  <si>
    <t>DEMOLIÇÃO de barraco de obra no final da obra</t>
  </si>
  <si>
    <t>03 </t>
  </si>
  <si>
    <t>SERVIÇOS INICIAIS</t>
  </si>
  <si>
    <t>03.01 </t>
  </si>
  <si>
    <t>Demolições e Remoções</t>
  </si>
  <si>
    <t>DEMOLIÇÃO de alvenaria de tijolo comum, sem reaproveitamento</t>
  </si>
  <si>
    <t>M3</t>
  </si>
  <si>
    <t>DEMOLIÇÃO de piso revestido com granilite</t>
  </si>
  <si>
    <t>RETIRADA de peitoril de mármore ou granito</t>
  </si>
  <si>
    <t>M</t>
  </si>
  <si>
    <t>REMOÇÃO de esquadria metálica com ou sem reaproveitamento</t>
  </si>
  <si>
    <t>REMOÇÃO de pintura a látex</t>
  </si>
  <si>
    <t>REMOÇÃO de pintura a óleo ou esmalte</t>
  </si>
  <si>
    <t>RETIRADA DE FORRO de madeira</t>
  </si>
  <si>
    <t>RETIRADA de rodapés e rodameios de madeira</t>
  </si>
  <si>
    <t>REMOÇÃO de painel divisório em chapas ou tábuas, inclusive demolição</t>
  </si>
  <si>
    <t>RETIRADA de taco de madeira</t>
  </si>
  <si>
    <t>RETIRADA de grades</t>
  </si>
  <si>
    <t>DEMOLIÇÃO de azulejos</t>
  </si>
  <si>
    <t>DEMOLIÇÃO piso e rodapé ceramicos</t>
  </si>
  <si>
    <t>RETIRADA de aparelhos sanitarios</t>
  </si>
  <si>
    <t>RETIRADA de eletrodutos</t>
  </si>
  <si>
    <t>RETIRADA de portas, janelas e caixilhos</t>
  </si>
  <si>
    <t>DEMOLIÇÃO de revestimento em lambri de madeira</t>
  </si>
  <si>
    <t>SER.MO</t>
  </si>
  <si>
    <t>RETIRADA soleiras de granito</t>
  </si>
  <si>
    <t>DEMOLIÇÃO de contrapiso concreto 8cm</t>
  </si>
  <si>
    <t>DEMOLIÇÃO de emboço e reboco</t>
  </si>
  <si>
    <t>RETIRADA de piso vinílico</t>
  </si>
  <si>
    <t>RETIRADA de peitoril cerâmico</t>
  </si>
  <si>
    <t>REMOÇÃO de vidros em esquadrias de ferro</t>
  </si>
  <si>
    <t>RETIRADA de luminárias</t>
  </si>
  <si>
    <t>RETIRADA de tubulação hidrossanitária e acessórios</t>
  </si>
  <si>
    <t>RETIRADA balcão de madeira com vidros</t>
  </si>
  <si>
    <t>03.02 </t>
  </si>
  <si>
    <t>Remoção de Entulho</t>
  </si>
  <si>
    <t>CARGA manual de entulho em caminhão basculante 6m³</t>
  </si>
  <si>
    <t>04 </t>
  </si>
  <si>
    <t>ALVENARIA E VEDAÇÕES</t>
  </si>
  <si>
    <t>04.01 </t>
  </si>
  <si>
    <t>Alvenaria de Blocos Cerâmicos</t>
  </si>
  <si>
    <t>TELA soldada para prevenção de trincas em alvenaria/estrutura, largura 7,5 cm</t>
  </si>
  <si>
    <t>CHAPISCO em paredes traço 1:3 cimento e areia espesura 0,5cm</t>
  </si>
  <si>
    <t>LOCAÇÃO de alvenaria</t>
  </si>
  <si>
    <t>VERGA e CONTRAVERGA pré-moldadas concreto armado fck=15MPa (10x10 cm)</t>
  </si>
  <si>
    <t>ALVENARIA bloco cerâmico 11,5x19x19, com argamassa mista 1:2:8, 1/2 vez, assentados</t>
  </si>
  <si>
    <t>ENCUNHAMENTO de alvenaria com tijolos maciços</t>
  </si>
  <si>
    <t>VIGA de concreto armado fck=15MPa, dimensões 20x20cm, com 4 barras de aço CA-50 com diâmetro igual a 10mm e estribos de diâmetro 5mm a cada 15cm.</t>
  </si>
  <si>
    <t>05 </t>
  </si>
  <si>
    <t>INSTALAÇÕES HIDROSSANITÁRIAS</t>
  </si>
  <si>
    <t>05.01 </t>
  </si>
  <si>
    <t>Instalações de Água Fria</t>
  </si>
  <si>
    <t>JOELHO 90° soldável de PVC marrom com rosca metálica Ø 25 mm x 1/2"</t>
  </si>
  <si>
    <t>JOELHO 90° soldável de PVC marrom com rosca metálica Ø 25 mm x 3/4"</t>
  </si>
  <si>
    <t>TÊ 90° soldável de PVC azul com rosca metálica , Ø 25 mm x 25 mm x 1/2"</t>
  </si>
  <si>
    <t>TÊ 90° soldável de PVC marrom Ø 25 mm</t>
  </si>
  <si>
    <t>TÊ 90° soldável de PVC marrom Ø 32 mm</t>
  </si>
  <si>
    <t>UNIÃO soldável de PVC marrom Ø 25 mm</t>
  </si>
  <si>
    <t>TUBO de PVC soldável, sem conexões Ø 25 mm</t>
  </si>
  <si>
    <t>TUBO de PVC soldável, sem conexões Ø 32 mm</t>
  </si>
  <si>
    <t>BUCHA de redução soldável de PVC marrom, curta, Ø 32 mm x 25 mm</t>
  </si>
  <si>
    <t>ADAPTADOR soldável de PVC marrom, curto para registro Ø 25 mm x 3/4"</t>
  </si>
  <si>
    <t>CURVA 45° soldável de PVC marrom Ø 25 mm</t>
  </si>
  <si>
    <t>CURVA 90° soldável de PVC marrom Ø 25 mm</t>
  </si>
  <si>
    <t>CURVA 90° soldável de PVC marrom Ø 32 mm</t>
  </si>
  <si>
    <t>Registro de gaveta 3/4" com canopla acabamento cromado</t>
  </si>
  <si>
    <t>REGISTRO de pressão 3/4" c/ canopla acabamento cromado</t>
  </si>
  <si>
    <t>05.02 </t>
  </si>
  <si>
    <t>Instalações Sanitárias de Esgotos</t>
  </si>
  <si>
    <t>JUNÇÃO 45° de PVC branco , ponta bolsa e virola, Ø 100 x 100 mm</t>
  </si>
  <si>
    <t>JUNÇÃO 45° de PVC branco com redução, ponta bolsa e virola, Ø 100 x 50 mm</t>
  </si>
  <si>
    <t>TÊ 90° de PVC branco , ponta bolsa e virola, Ø 50 x 50 mm</t>
  </si>
  <si>
    <t>TUBO de PVC branco, sem conexões , ponta e bolsa soldável, Ø 40 mm</t>
  </si>
  <si>
    <t>TUBO de PVC branco, sem conexões , ponta bolsa e virola, Ø 50 mm</t>
  </si>
  <si>
    <t>TUBO de PVC branco, sem conexões , ponta bolsa e virola, Ø 75 mm</t>
  </si>
  <si>
    <t>TUBO de PVC branco, sem conexões , ponta bolsa e virola, Ø 100 mm</t>
  </si>
  <si>
    <t>CURVA 45° longa de PVC branco , ponta bolsa e virola, Ø 50 mm</t>
  </si>
  <si>
    <t>CURVA 45° longa de PVC branco , ponta bolsa e virola, Ø 100 mm</t>
  </si>
  <si>
    <t>CURVA 90° curta de PVC branco , ponta bolsa e virola, Ø 50 mm</t>
  </si>
  <si>
    <t>CURVA 90° curta de PVC branco , ponta bolsa e virola, Ø 100 mm</t>
  </si>
  <si>
    <t>CURVA 90° curta de PVC branco , ponta e bolsa soldável, Ø 40 mm</t>
  </si>
  <si>
    <t>JOELHO 45° de PVC branco , ponta e bolsa soldável, Ø 40 mm</t>
  </si>
  <si>
    <t>JOELHO 45° de PVC branco , ponta bolsa e virola, Ø 50 mm</t>
  </si>
  <si>
    <t>JOELHO 90° de PVC branco , ponta e bolsa soldável, Ø 40 mm</t>
  </si>
  <si>
    <t>JOELHO 90° de PVC branco , ponta bolsa e virola, Ø 50 mm</t>
  </si>
  <si>
    <t>JOELHO 90° de PVC branco , ponta bolsa e virola, Ø 75 mm</t>
  </si>
  <si>
    <t>CAIXA sifonada de PVC 100 x 100 x 50 mm, com grelha cromada e cesto de limpeza</t>
  </si>
  <si>
    <t>CAIXA sifonada de PVC 150 x 150 x 50mm, com grelha cromada e cesto de limpeza</t>
  </si>
  <si>
    <t>Adaptador para saída de vaso sanitário</t>
  </si>
  <si>
    <t>05.03 </t>
  </si>
  <si>
    <t>Instalações dos Drenos para Ar Condicionado</t>
  </si>
  <si>
    <t>JOELHO 90° soldável de PVC marrom Ø 25 mm</t>
  </si>
  <si>
    <t>JOELHO 45° soldável de PVC marrom Ø 25 mm</t>
  </si>
  <si>
    <t>05.04 </t>
  </si>
  <si>
    <t>Caixas de Passagem e de Gordura</t>
  </si>
  <si>
    <t>CAIXA DE GORDURA de 64x64x75 com tijolos maciços de 1 vez, revestida com argamassa com aditivo impermeabilizante, com tampa de concreto armado</t>
  </si>
  <si>
    <t>CAIXA DE AREIA de 40x40x40 com tijolos maciços de 1 vez, revestido com argamassa com aditivo impermeabilizante, com tampa de concreto armado</t>
  </si>
  <si>
    <t>CAIXA DE INSPEÇÃO de 84x84x75 com tijolos maciços de 1 vez, revestida com argamassa com aditivo impermeabilizante, com tampa de concreto armado</t>
  </si>
  <si>
    <t>06 </t>
  </si>
  <si>
    <t>INSTALAÇÕES ELÉTRICAS</t>
  </si>
  <si>
    <t>06.01 </t>
  </si>
  <si>
    <t>Instalações Elétricas</t>
  </si>
  <si>
    <t>Instalação elétrica (entrada de energia subestação abrigada) conforme projeto</t>
  </si>
  <si>
    <t>Instalação elétrica (iluminação, tomadas e quadros) conforme projeto (material + mão-de-obra)</t>
  </si>
  <si>
    <t>07 </t>
  </si>
  <si>
    <t>INSTALAÇÕES DE CABEAMENTO ESTRUTURADO DE TELEFONIA E DADOS</t>
  </si>
  <si>
    <t>07.01 </t>
  </si>
  <si>
    <t>Instalações de Cabeamento Estruturado de Telefonia e Dados</t>
  </si>
  <si>
    <t>Instalação de cabeamento estruturado de telefonia e dados conforme projeto (material + mão-de-obra)</t>
  </si>
  <si>
    <t>08 </t>
  </si>
  <si>
    <t>IMPERMEABILIZAÇÃO</t>
  </si>
  <si>
    <t>08.01 </t>
  </si>
  <si>
    <t>Revestimento Impermeabilizante Bicomponente</t>
  </si>
  <si>
    <t>IMPERMEABILIZAÇÃO com argamassa polimérica tipo Denvertec 100 ou similar</t>
  </si>
  <si>
    <t>COLOCAÇÃO de tela estruturante de poliéster (malha 2x2) para reforço de impermeabilização</t>
  </si>
  <si>
    <t>09 </t>
  </si>
  <si>
    <t>REVESTIMENTOS</t>
  </si>
  <si>
    <t>09.01 </t>
  </si>
  <si>
    <t>Revestimentos em Argamassa</t>
  </si>
  <si>
    <t>EMBOÇO paulista (massa única) traço 1:2:8 cimento, cal e areia</t>
  </si>
  <si>
    <t>EMBOÇO paulista (massa única) traço 1:2:8 cimento, cal e areia, com impermeabilizante</t>
  </si>
  <si>
    <t>09.02 </t>
  </si>
  <si>
    <t>Revestimento Cerâmico</t>
  </si>
  <si>
    <t>AZULEJO primeira qualidade 15X15 cm, fixado com argamassa colante, rejuntamento com cimento branco</t>
  </si>
  <si>
    <t>09.03 </t>
  </si>
  <si>
    <t>Revestimento em Placa de Madeira Laminada</t>
  </si>
  <si>
    <t>INSTALAÇÃO placas de madeira laminadas, com sarrafos de madeira e presilhas metálicas, instalado</t>
  </si>
  <si>
    <t>COLOCAÇÃO cantoneiras de madeira para acabamento</t>
  </si>
  <si>
    <t>ML</t>
  </si>
  <si>
    <t>10 </t>
  </si>
  <si>
    <t>PAVIMENTAÇÕES</t>
  </si>
  <si>
    <t>10.01 </t>
  </si>
  <si>
    <t>Contrapiso Armado</t>
  </si>
  <si>
    <t>CONTRAPISO de concreto fck 15 MPa, espessura 6cm</t>
  </si>
  <si>
    <t>ARMADURA de tela de aço CA-60 - malha 20x20 cm</t>
  </si>
  <si>
    <t>10.02 </t>
  </si>
  <si>
    <t>Piso Vinílico</t>
  </si>
  <si>
    <t>PISO vinílico em placa 30x30 semiflexível, espessura 2,0 mm, assentado com cola de contato, incluso cordão de solda</t>
  </si>
  <si>
    <t>10.03 </t>
  </si>
  <si>
    <t>Piso Cerâmico</t>
  </si>
  <si>
    <t>PISO CERÂMICO esmaltado 45 x 45 cm, PEI 3, assentado com argamassa pré-fabricada de cimento colante, incluso rejunte</t>
  </si>
  <si>
    <t>10.04 </t>
  </si>
  <si>
    <t>Piso em Taco de Madeira</t>
  </si>
  <si>
    <t>RECOLOCAÇÃO de tacos de madeira, considerando reaproveitamento, com argamassa no traço 1:4 cimento e areia não peneirada, preparo manual</t>
  </si>
  <si>
    <t>ACABAMENTO tacos de madeira - lixação, calafetação, envernizamento/synteko</t>
  </si>
  <si>
    <t>11 </t>
  </si>
  <si>
    <t>SOLEIRAS E RODAPÉS</t>
  </si>
  <si>
    <t>11.01 </t>
  </si>
  <si>
    <t>Soleira</t>
  </si>
  <si>
    <t>SOLEIRA de granito largura 15cm, espessura 2cm, cor verde ubatuba</t>
  </si>
  <si>
    <t>11.02 </t>
  </si>
  <si>
    <t>Rodapés</t>
  </si>
  <si>
    <t>COLOCAÇÃO de rodapé de madeira</t>
  </si>
  <si>
    <t>RODAPÉ em EVA, com 6 cm de altura e 1,5 cm de espessura, colocado</t>
  </si>
  <si>
    <t>12 </t>
  </si>
  <si>
    <t>ESQUADRIAS</t>
  </si>
  <si>
    <t>12.01 </t>
  </si>
  <si>
    <t>Portas de Madeira Compensada</t>
  </si>
  <si>
    <t>PORTA MADEIRA compensada lisa, 0,80x2,10 m, espessura 3,5 cm, incluindo batentes, alizares e ferragens, para pintura</t>
  </si>
  <si>
    <t>PORTA MADEIRA compensada lisa, 0,80x2,10 m, espessura 3,5 cm, incluindo batentes, alizares e ferragens, acabamento em laminado melamínico</t>
  </si>
  <si>
    <t>12.02 </t>
  </si>
  <si>
    <t>Portas em Vidro Temperado</t>
  </si>
  <si>
    <t>PORTA de vidro temperado , 10 mm, uma folha, 0,80 x 2,10 m, com ferragem, mola hidráulica e acessórios</t>
  </si>
  <si>
    <t>CJ</t>
  </si>
  <si>
    <t>12.03 </t>
  </si>
  <si>
    <t>Portas em Alumínio</t>
  </si>
  <si>
    <t>PORTA EM ALUMÍNIO 1,00 x 2,80 com painel cego de veneziana e bandeira fixa de 0,70 m com vidro plano comum incolor (espessura = 6 mm), incluindo ferragens, colocada</t>
  </si>
  <si>
    <t>PORTA EM ALUMÍNIO vão 2,70 x 3,50 com 2 folhas de giro, com fixos laterais e bandeira fixa, com vidro laminado incolor 4+4 (espessura = 8 mm), incluindo ferragens, colocada</t>
  </si>
  <si>
    <t>12.04 </t>
  </si>
  <si>
    <t>Janelas em Alumínio</t>
  </si>
  <si>
    <t>JANELAS EM ALUMÍNIO, maxim-ar 1 folha, com vidro miniboreal incolor 4mm, com acabamentos, acessórios e ferragens, colocadas</t>
  </si>
  <si>
    <t>JANELAS EM ALUMÍNIO, maxim-ar, com vidro liso incolor 6mm, com acabamentos, acessórios e ferragens, colocadas</t>
  </si>
  <si>
    <t>12.05 </t>
  </si>
  <si>
    <t>Recuperação Janelas de Ferro</t>
  </si>
  <si>
    <t>RECUPERAÇÃO de esquadrias de ferro existentes, com lixamento, remoção de tinta exsitente e limpeza para posterior pintura</t>
  </si>
  <si>
    <t>12.06 </t>
  </si>
  <si>
    <t>Acessórios</t>
  </si>
  <si>
    <t>BARRA horizontal em aço inox, L=40cm , para porta BWC PNE</t>
  </si>
  <si>
    <t>CHAPA de aço inox para porta, dimensões 80 x 40 cm (o par)</t>
  </si>
  <si>
    <t>13 </t>
  </si>
  <si>
    <t>VIDRAÇARIA</t>
  </si>
  <si>
    <t>13.01 </t>
  </si>
  <si>
    <t>Vidros</t>
  </si>
  <si>
    <t>VIDRO LISO incolor 6mm colocado</t>
  </si>
  <si>
    <t>13.02 </t>
  </si>
  <si>
    <t>Espelhos</t>
  </si>
  <si>
    <t>ESPELHO cristal 4mm - 60x80cm - fixados com botonetes</t>
  </si>
  <si>
    <t>ESPELHO cristal 4mm - 60x80cm colocado, suporte em MDF</t>
  </si>
  <si>
    <t>14 </t>
  </si>
  <si>
    <t>GRADES</t>
  </si>
  <si>
    <t>14.01 </t>
  </si>
  <si>
    <t>Fixação de grades nas janelas</t>
  </si>
  <si>
    <t>Fornecimento e instalação de grades em aço zincado conforme projeto</t>
  </si>
  <si>
    <t>15 </t>
  </si>
  <si>
    <t>FORROS</t>
  </si>
  <si>
    <t>15.01 </t>
  </si>
  <si>
    <t>Forros de Gesso Acartonado</t>
  </si>
  <si>
    <t>FORRO DE GESSO acartonado fixo monolítico, suspensos por pendurais de arame galvanizado nº 18 painel, e=12,5 mm</t>
  </si>
  <si>
    <t>16 </t>
  </si>
  <si>
    <t>PINTURAS</t>
  </si>
  <si>
    <t>16.01 </t>
  </si>
  <si>
    <t>Pintura Látex PVA</t>
  </si>
  <si>
    <t>EMASSAMENTO com massa corrida latex PVA 2 demãos para parede interna e forro de gesso</t>
  </si>
  <si>
    <t>PINTURA latex PVA 2 demãos + 1 demão de selador</t>
  </si>
  <si>
    <t>PINTURA com tinta latex PVA 2 demãos, com 1 demão de fundo preparador</t>
  </si>
  <si>
    <t>16.02 </t>
  </si>
  <si>
    <t>Pintura Látex Acrílica</t>
  </si>
  <si>
    <t>EMASSAMENTO com massa acrílica 2 demãos para parede externa</t>
  </si>
  <si>
    <t>PINTURA COM TINTA LÁTEX ACRÍLICA em parede externa, com duas demãos + 1 demão de fundo preparador</t>
  </si>
  <si>
    <t>16.03 </t>
  </si>
  <si>
    <t>Pintura Esmalte Sintético para Madeira</t>
  </si>
  <si>
    <t>PINTURA esmalte sintético acetinado 2 demãos, com fundo nivelador e emassamento, para esquadrias de madeira</t>
  </si>
  <si>
    <t>16.04 </t>
  </si>
  <si>
    <t>Pintura Esmalte Sintético para Metal</t>
  </si>
  <si>
    <t>PINTURA esmalte sintético 2 demãos + 1 demão de zarcão</t>
  </si>
  <si>
    <t>17 </t>
  </si>
  <si>
    <t>APARELHOS SANITÁRIOS</t>
  </si>
  <si>
    <t>17.01 </t>
  </si>
  <si>
    <t>Louças</t>
  </si>
  <si>
    <t>LAVATÓRIO de louça de embutir (cuba) , com acessórios, sem torneira.</t>
  </si>
  <si>
    <t>Lavatório de coluna suspensa</t>
  </si>
  <si>
    <t>BACIA sanitária sifonada com abertura frontal com assento com abertura frontal e acessórios para fixação</t>
  </si>
  <si>
    <t>Bacia sanitária sifonada com caixa acoplada, assento sanitário e acessórios para fixação</t>
  </si>
  <si>
    <t>17.02 </t>
  </si>
  <si>
    <t>Metais</t>
  </si>
  <si>
    <t>TORNEIRA cromada 1/2" ou 3/4" para jardim ou tanque</t>
  </si>
  <si>
    <t>TORNEIRA pressmatic de mesa (com ou sem alavanca)</t>
  </si>
  <si>
    <t>Cuba inox 470x305mm em bancada c/ sifão de pvc e válvula de escoamento 3"</t>
  </si>
  <si>
    <t>TORNEIRA de mesa para pia de cozinha com bica móvel, acabamento cromado</t>
  </si>
  <si>
    <t>Tanque de encaixe em aço inox 27 litros com válvula de escomento 3.1/2"</t>
  </si>
  <si>
    <t>17.03 </t>
  </si>
  <si>
    <t>Complementos</t>
  </si>
  <si>
    <t>Sifão copo em PVC 1.1/4" com fecho hidríco, saída e entrada regulável</t>
  </si>
  <si>
    <t>Válvula de escoamento 1.1/4" acabamento cromado e tampa plástica</t>
  </si>
  <si>
    <t>Sifão copo em PVC 1.1/2" com fecho hidríco, saída e entrada regulável</t>
  </si>
  <si>
    <t>Sifão copo para lavatório em metal cromado 1.1/4" com fecho hídrico</t>
  </si>
  <si>
    <t>Engate flexível em metal cromado 1/2", 40cm</t>
  </si>
  <si>
    <t>Tubo de ligação cromado com anel expansor para bacia sanitária</t>
  </si>
  <si>
    <t>Vedação para saída de vaso sanitário série normal 100mm</t>
  </si>
  <si>
    <t>Caixa de descarga de embutir em alvenaria acionamento frontal, com acessórios de fixação</t>
  </si>
  <si>
    <t>17.04 </t>
  </si>
  <si>
    <t>Bancadas</t>
  </si>
  <si>
    <t>BANCADA em granito polido, cor verde ubatuba, esp. = 2 cm, com rodapia e saia conforme projeto</t>
  </si>
  <si>
    <t>17.05 </t>
  </si>
  <si>
    <t>BARRA DE APOIO para lavatório de louça, para portadores de deficiência física, comprimento 60 cm, largura 45 cm</t>
  </si>
  <si>
    <t>BARRA de apoio horizontal em aço inox, L=80cm , para BWC PNE</t>
  </si>
  <si>
    <t>18 </t>
  </si>
  <si>
    <t>PREVENÇÃO E COMBATE A INCÊNDIO</t>
  </si>
  <si>
    <t>18.01 </t>
  </si>
  <si>
    <t>Unidades Extintoras</t>
  </si>
  <si>
    <t>EXTINTOR água pressurizada ap. 10 L, instalado com suporte em parede e sinalização conforme projeto</t>
  </si>
  <si>
    <t>Extintor de pó químico seco PQS 4Kg, instalado com suporte em parede e sinalização conforme projeto</t>
  </si>
  <si>
    <t>18.02 </t>
  </si>
  <si>
    <t>Saída de Emergência</t>
  </si>
  <si>
    <t>Bloco autônomo de iluminação de emergência com difusor prismático bidirecional, com etiqueta de sinalização com a palavra SAÍDA e seta indicativa, com lâmpada fluorescente compacta 11W</t>
  </si>
  <si>
    <t>Bloco autônomo de iluminação de emergência, com etiqueta de sinalização com a frase SAÍDA DE EMERGÊNCIA e lâmpada fluorescente compacta 11W</t>
  </si>
  <si>
    <t>18.03 </t>
  </si>
  <si>
    <t>Iluminação de Emergência</t>
  </si>
  <si>
    <t>Bloco autônomo de iluminação de emergência com lâmpada fluorescente compacta 11W</t>
  </si>
  <si>
    <t>19 </t>
  </si>
  <si>
    <t>COMUNICAÇÃO VISUAL</t>
  </si>
  <si>
    <t>19.01 </t>
  </si>
  <si>
    <t>Adesivos</t>
  </si>
  <si>
    <t>FAIXAS EM VINIL polimérico, adesivadas com adesivo acrílico base água, dimensões conforme projeto. Letras em vinil, fonte Verdana, conforme projeto ( confecção e instalação )</t>
  </si>
  <si>
    <t>PLACA de poliestireno branca; espessura: 2,0mm; dmensões conforme projeto; letreiro: letras vinil preto, fonte verdana, conforme projeto; símbolo: vinil colorido conforme projeto ( confecção e instalação )</t>
  </si>
  <si>
    <t>20 </t>
  </si>
  <si>
    <t>SERVIÇOS FINAIS</t>
  </si>
  <si>
    <t>20.01 </t>
  </si>
  <si>
    <t>Serviços Finais</t>
  </si>
  <si>
    <t>LIMPEZA geral da obra</t>
  </si>
  <si>
    <t>21 </t>
  </si>
  <si>
    <t>ADMINISTRAÇÃO LOCAL DA OBRA</t>
  </si>
  <si>
    <t>21.01 </t>
  </si>
  <si>
    <t>Encarregado</t>
  </si>
  <si>
    <t>H</t>
  </si>
  <si>
    <t>Engenheiro</t>
  </si>
  <si>
    <t>SUBTOTAL: (Sem Taxa)</t>
  </si>
  <si>
    <t>SUBTOTAL: (Com Taxa BDI=25%)</t>
  </si>
  <si>
    <t>Administração local da obra (4 meses)</t>
  </si>
  <si>
    <t>01.01.01</t>
  </si>
  <si>
    <t>01.02</t>
  </si>
  <si>
    <t>01.02.01</t>
  </si>
  <si>
    <t>01.02.02</t>
  </si>
  <si>
    <t>02.01.01</t>
  </si>
  <si>
    <t>02.01.02</t>
  </si>
  <si>
    <t>02.01.03</t>
  </si>
  <si>
    <t>02.02.01</t>
  </si>
  <si>
    <t>03.01.01</t>
  </si>
  <si>
    <t>03.01.02</t>
  </si>
  <si>
    <t>03.01.03</t>
  </si>
  <si>
    <t>03.01.04</t>
  </si>
  <si>
    <t>03.01.05</t>
  </si>
  <si>
    <t>03.01.06</t>
  </si>
  <si>
    <t>03.01.07</t>
  </si>
  <si>
    <t>03.01.08</t>
  </si>
  <si>
    <t>03.01.09</t>
  </si>
  <si>
    <t>03.01.10</t>
  </si>
  <si>
    <t>03.01.11</t>
  </si>
  <si>
    <t>03.01.12</t>
  </si>
  <si>
    <t>03.01.13</t>
  </si>
  <si>
    <t>03.01.14</t>
  </si>
  <si>
    <t>03.01.15</t>
  </si>
  <si>
    <t>03.01.16</t>
  </si>
  <si>
    <t>03.01.17</t>
  </si>
  <si>
    <t>03.01.18</t>
  </si>
  <si>
    <t>03.01.19</t>
  </si>
  <si>
    <t>03.01.20</t>
  </si>
  <si>
    <t>03.01.21</t>
  </si>
  <si>
    <t>03.01.22</t>
  </si>
  <si>
    <t>03.01.23</t>
  </si>
  <si>
    <t>03.01.24</t>
  </si>
  <si>
    <t>03.01.25</t>
  </si>
  <si>
    <t>03.01.26</t>
  </si>
  <si>
    <t>03.02.01</t>
  </si>
  <si>
    <t>04.01.01</t>
  </si>
  <si>
    <t>04.01.02</t>
  </si>
  <si>
    <t>04.01.03</t>
  </si>
  <si>
    <t>04.01.04</t>
  </si>
  <si>
    <t>04.01.05</t>
  </si>
  <si>
    <t>04.01.06</t>
  </si>
  <si>
    <t>04.01.07</t>
  </si>
  <si>
    <t>05.01.01</t>
  </si>
  <si>
    <t>05.01.02</t>
  </si>
  <si>
    <t>05.01.03</t>
  </si>
  <si>
    <t>05.01.04</t>
  </si>
  <si>
    <t>05.01.05</t>
  </si>
  <si>
    <t>05.01.06</t>
  </si>
  <si>
    <t>05.01.07</t>
  </si>
  <si>
    <t>05.01.08</t>
  </si>
  <si>
    <t>05.01.09</t>
  </si>
  <si>
    <t>05.01.10</t>
  </si>
  <si>
    <t>05.01.11</t>
  </si>
  <si>
    <t>05.01.12</t>
  </si>
  <si>
    <t>05.01.13</t>
  </si>
  <si>
    <t>05.01.14</t>
  </si>
  <si>
    <t>05.01.15</t>
  </si>
  <si>
    <t>05.02.01</t>
  </si>
  <si>
    <t>05.02.02</t>
  </si>
  <si>
    <t>05.02.03</t>
  </si>
  <si>
    <t>05.02.04</t>
  </si>
  <si>
    <t>05.02.05</t>
  </si>
  <si>
    <t>05.02.06</t>
  </si>
  <si>
    <t>05.02.07</t>
  </si>
  <si>
    <t>05.02.08</t>
  </si>
  <si>
    <t>05.02.09</t>
  </si>
  <si>
    <t>05.02.10</t>
  </si>
  <si>
    <t>05.02.11</t>
  </si>
  <si>
    <t>05.02.12</t>
  </si>
  <si>
    <t>05.02.13</t>
  </si>
  <si>
    <t>05.02.14</t>
  </si>
  <si>
    <t>05.02.15</t>
  </si>
  <si>
    <t>05.02.16</t>
  </si>
  <si>
    <t>05.02.17</t>
  </si>
  <si>
    <t>05.02.18</t>
  </si>
  <si>
    <t>05.02.19</t>
  </si>
  <si>
    <t>05.02.20</t>
  </si>
  <si>
    <t>05.03.01</t>
  </si>
  <si>
    <t>05.03.02</t>
  </si>
  <si>
    <t>05.03.03</t>
  </si>
  <si>
    <t>05.04.01</t>
  </si>
  <si>
    <t>05.04.02</t>
  </si>
  <si>
    <t>05.04.03</t>
  </si>
  <si>
    <t>06.01.01</t>
  </si>
  <si>
    <t>06.01.02</t>
  </si>
  <si>
    <t>07.01.01</t>
  </si>
  <si>
    <t>08.01.01</t>
  </si>
  <si>
    <t>08.01.02</t>
  </si>
  <si>
    <t>09.01.01</t>
  </si>
  <si>
    <t>09.01.02</t>
  </si>
  <si>
    <t>09.01.03</t>
  </si>
  <si>
    <t>09.02.01</t>
  </si>
  <si>
    <t>09.03.01</t>
  </si>
  <si>
    <t>09.03.02</t>
  </si>
  <si>
    <t>10.01.01</t>
  </si>
  <si>
    <t>10.01.02</t>
  </si>
  <si>
    <t>10.02.01</t>
  </si>
  <si>
    <t>10.03.01</t>
  </si>
  <si>
    <t>10.04.01</t>
  </si>
  <si>
    <t>10.04.02</t>
  </si>
  <si>
    <t>11.01.01</t>
  </si>
  <si>
    <t>11.02.01</t>
  </si>
  <si>
    <t>11.02.02</t>
  </si>
  <si>
    <t>12.01.01</t>
  </si>
  <si>
    <t>12.01.02</t>
  </si>
  <si>
    <t>12.02.01</t>
  </si>
  <si>
    <t>12.03.01</t>
  </si>
  <si>
    <t>12.03.02</t>
  </si>
  <si>
    <t>12.04.01</t>
  </si>
  <si>
    <t>12.04.02</t>
  </si>
  <si>
    <t>15.05.01</t>
  </si>
  <si>
    <t>12.06.01</t>
  </si>
  <si>
    <t>12.06.02</t>
  </si>
  <si>
    <t>13.01.01</t>
  </si>
  <si>
    <t>13.02.01</t>
  </si>
  <si>
    <t>13.02.02</t>
  </si>
  <si>
    <t>14.01.01</t>
  </si>
  <si>
    <t>15.01.01</t>
  </si>
  <si>
    <t>16.01.01</t>
  </si>
  <si>
    <t>16.01.02</t>
  </si>
  <si>
    <t>16.01.03</t>
  </si>
  <si>
    <t>16.01.04</t>
  </si>
  <si>
    <t>16.02.01</t>
  </si>
  <si>
    <t>16.02.02</t>
  </si>
  <si>
    <t>16.03.01</t>
  </si>
  <si>
    <t>16.04.01</t>
  </si>
  <si>
    <t>17.01.01</t>
  </si>
  <si>
    <t>17.01.02</t>
  </si>
  <si>
    <t>17.01.03</t>
  </si>
  <si>
    <t>17.01.04</t>
  </si>
  <si>
    <t>17.02.01</t>
  </si>
  <si>
    <t>17.02.02</t>
  </si>
  <si>
    <t>17.02.03</t>
  </si>
  <si>
    <t>17.02.04</t>
  </si>
  <si>
    <t>17.02.05</t>
  </si>
  <si>
    <t>17.03.01</t>
  </si>
  <si>
    <t>17.03.02</t>
  </si>
  <si>
    <t>17.03.03</t>
  </si>
  <si>
    <t>17.03.04</t>
  </si>
  <si>
    <t>17.03.05</t>
  </si>
  <si>
    <t>17.03.06</t>
  </si>
  <si>
    <t>17.03.07</t>
  </si>
  <si>
    <t>17.03.08</t>
  </si>
  <si>
    <t>17.04.01</t>
  </si>
  <si>
    <t>17.05.01</t>
  </si>
  <si>
    <t>17.05.02</t>
  </si>
  <si>
    <t>18.01.01</t>
  </si>
  <si>
    <t>18.01.02</t>
  </si>
  <si>
    <t>18.02.01</t>
  </si>
  <si>
    <t>18.02.02</t>
  </si>
  <si>
    <t>18.03.01</t>
  </si>
  <si>
    <t>19.01.01</t>
  </si>
  <si>
    <t>19.01.02</t>
  </si>
  <si>
    <t>20.01.01</t>
  </si>
  <si>
    <t>21.01.01</t>
  </si>
  <si>
    <t>21.01.02</t>
  </si>
  <si>
    <t>PREÇO MAT. (TOTAL)(R$)</t>
  </si>
  <si>
    <t>PREÇO M.O. (TOTAL)(R$)</t>
  </si>
  <si>
    <t>PREÇO FINAL (R$)</t>
  </si>
  <si>
    <t>subtotal</t>
  </si>
  <si>
    <t>TRIBUNAL REGIONAL ELEITORAL DE SANTA CATARINA</t>
  </si>
  <si>
    <t>Av. Getúlio Vargas, 361 - Palácio do Estado </t>
  </si>
  <si>
    <t>Orçamento Geral Obra Cartórios Eleitorais de Criciúma-SC</t>
  </si>
  <si>
    <t>Taxa: BDI 25%</t>
  </si>
  <si>
    <t>TOTAL GERAL: (Com Taxa BDI=25%)</t>
  </si>
  <si>
    <t>10.02.02</t>
  </si>
  <si>
    <t>ENCERAMENTO piso vinílico com cera acrílica (inclui lavagem do piso antes da aplicação da cera)</t>
  </si>
  <si>
    <t>MAT</t>
  </si>
  <si>
    <t>MO</t>
  </si>
  <si>
    <t>TP 003/2009</t>
  </si>
  <si>
    <t>deles</t>
  </si>
  <si>
    <t>nosso</t>
  </si>
  <si>
    <t>deles-nosso</t>
  </si>
  <si>
    <t>PREÇO MAT. (UNIT R$)</t>
  </si>
  <si>
    <t>PREÇO MAT. TOTAL/R$</t>
  </si>
  <si>
    <t>PREÇO M.O. (UNIT. R$)</t>
  </si>
  <si>
    <t>PREÇO M.O. (TOTAL/R$)</t>
  </si>
  <si>
    <t>QUANT</t>
  </si>
  <si>
    <t>UNID</t>
  </si>
  <si>
    <t>Itens para Supressão</t>
  </si>
  <si>
    <t>Itens para Adição</t>
  </si>
  <si>
    <t>OBRA</t>
  </si>
  <si>
    <t>REFORMA DA EDIFICAÇÃO QUE ABRIGARÁ OS CARTÓRIOS ELEITORAIS DE CRICIÚMA/SC</t>
  </si>
  <si>
    <t>LOCAL</t>
  </si>
  <si>
    <t>Av. Getúlio Vargas, 361 - Palácio do Estado</t>
  </si>
  <si>
    <t>PROPONENTE</t>
  </si>
  <si>
    <t>CARLESSI ENGENHARIA, COMÉRCIO E CONSTRUÇÕES LTDA.</t>
  </si>
  <si>
    <t>PLANILHA DE ORÇAMENTO GERAL</t>
  </si>
  <si>
    <t>Data:</t>
  </si>
  <si>
    <t>SUBTOTAL A SUPRIMIR (sem taxa)</t>
  </si>
  <si>
    <t xml:space="preserve">IMPERMEABILIZAÇÃO com argamassa polimérica tipo Denvertec 100 </t>
  </si>
  <si>
    <t>ITENS PARA ADIÇÃO</t>
  </si>
  <si>
    <t>ALVENARIA bloco cerâmico 11,5x19x19, assentados com argamassa mista 1:2:8, 1 vez</t>
  </si>
  <si>
    <t>PEITORIL de granito espessura 2cm, cor verde ubatuba</t>
  </si>
  <si>
    <t>VIGA BALDRAME em concreto armado fck=15MPa, dimensões 20x20cm, com 4 barras de aço CA-50 com diâmetro igual a 10mm e estribos de diâmetro 5mm a cada 15cm.</t>
  </si>
  <si>
    <t>PILAR em concreto armado, fck=15MPa, dimensões 20x25cm, com 4 barras de aço CA-50 com diâmetro igual a 10mm e estribos de diâmetro 5mm a cada 15cm.</t>
  </si>
  <si>
    <t>FORNECIMENTO e instalação de um ponto de cabeamento estruturado</t>
  </si>
  <si>
    <t>LIMPEZA de poço de ventilação na divisa com o cartório</t>
  </si>
  <si>
    <t>DEMOLIÇÃO de alvenaria de tijolo comum, sem reaproveitamento, para aumentar o vão livre para instalação das portas de vidro temperado nos cartórios eleitorais</t>
  </si>
  <si>
    <t>INFRAESTRUTURA para instalação do sistema de ar condicionado</t>
  </si>
  <si>
    <t>ITENS PARA SUPRESSÃO</t>
  </si>
  <si>
    <t>22.01</t>
  </si>
  <si>
    <t>22.02</t>
  </si>
  <si>
    <t>BR</t>
  </si>
  <si>
    <t>DIFERENÇA</t>
  </si>
  <si>
    <t>ELETRODUTO PVC 3/4", item em duplicidade na planilha do Projeto Elétrico</t>
  </si>
  <si>
    <t xml:space="preserve">2º Aditivo Contratual </t>
  </si>
  <si>
    <t>73987/1</t>
  </si>
  <si>
    <t>Caixa 2x4 pvc</t>
  </si>
  <si>
    <t>Espelho 2x4 para 02 R J45 com molura</t>
  </si>
  <si>
    <t>Tomada fêmea tipo R J45</t>
  </si>
  <si>
    <t>Cabo utp-4 pares</t>
  </si>
  <si>
    <t>PÇ</t>
  </si>
  <si>
    <t>Eletroduto flexível parede</t>
  </si>
  <si>
    <t>Luva pvc de 3/4</t>
  </si>
  <si>
    <t>Curva pvc de 3/4</t>
  </si>
  <si>
    <t>Preço Planilha</t>
  </si>
  <si>
    <t>22.03</t>
  </si>
  <si>
    <t>73919/2</t>
  </si>
  <si>
    <t>REFAZIMENTO de calçada e canteiro de jardim (contrapiso)</t>
  </si>
  <si>
    <t>DEMOLIÇÃO de calçada e canteiro de jardim (demolição concreto simples)</t>
  </si>
  <si>
    <t>FORNECIMENTO e instalação de exaustão no sanitário PNE, incluindo 1 conjunto completo de Ventokit Classic 80A, 1 barra de tubo ventilwest (diâmetro 100 mm), comp.= 5 m; 1 luva de união (diâmetro 100mm)</t>
  </si>
  <si>
    <t>CALHA metálica para escoamento de água da garagem</t>
  </si>
  <si>
    <t>REVESTIMENTO em argamassa para correção de prumo de paredes e esquadro de ambientes</t>
  </si>
  <si>
    <t>Diferença de quantidade de vidro temperado devido ao aumento da largura das portas dos cartórios</t>
  </si>
  <si>
    <t>SINAPI 26292/9 R$ 139,63/M2</t>
  </si>
  <si>
    <t>22.04</t>
  </si>
  <si>
    <t>Zanette Refrigeração (Carlessi encaminhou comprovação fonte)</t>
  </si>
  <si>
    <t>FORNECIMENTO tubo de PVC soldável diâmetro 32mm</t>
  </si>
  <si>
    <t>SINAPI 9869</t>
  </si>
  <si>
    <t>RAMPA em concreto não estrutural para a garagem</t>
  </si>
  <si>
    <t>SINAPI 5652</t>
  </si>
  <si>
    <t>CORREÇÃO de valores a maior relativos ao 1º TA (os preços dos serviços dos itens 06.01.01; 06.01.02 e 07.01.01 haviam sido colocados indevidamente com valores multiplicados pelo BDI e, no final da planilha, sofreram novamente a incidência do BDI)</t>
  </si>
  <si>
    <t>RESUMO DOS TERMOS ADITIVOS</t>
  </si>
  <si>
    <t>Valor original do Contrato (com BDI e ADM)</t>
  </si>
  <si>
    <t>Valor do Contrato após 1º TA</t>
  </si>
  <si>
    <t>Valor do Contrato após 2º TA</t>
  </si>
  <si>
    <t xml:space="preserve">IMPERMEABILIZAÇÃO do poço de ventilação na divisa com o cartório </t>
  </si>
  <si>
    <t>ADMINISTRAÇÃO LOCAL DA OBRA (referente a 15 DIAS)</t>
  </si>
  <si>
    <t>SINAPI 73907/3</t>
  </si>
  <si>
    <t>CONTRAPISO/lastro de concreto (traço 1:2,5:5) 9 MPa, e=5cm</t>
  </si>
  <si>
    <t>SUBTOTAL A ADITAR (sem taxa e ADM)</t>
  </si>
  <si>
    <t>SUBTOTAL A ADITAR (com taxa e ADM)</t>
  </si>
  <si>
    <t>2º TERMO ADITIVO - ADIÇÕES E SUPRESSÕES</t>
  </si>
  <si>
    <t>22.05</t>
  </si>
  <si>
    <t>22.06</t>
  </si>
  <si>
    <t>22.07</t>
  </si>
  <si>
    <t>22.08</t>
  </si>
  <si>
    <t>22.08.01</t>
  </si>
  <si>
    <t>22.08.02</t>
  </si>
  <si>
    <t>22.08.03</t>
  </si>
  <si>
    <t>22.08.04</t>
  </si>
  <si>
    <t>22.08.05</t>
  </si>
  <si>
    <t>22.08.06</t>
  </si>
  <si>
    <t>22.08.07</t>
  </si>
  <si>
    <t>22.09</t>
  </si>
  <si>
    <t>22.10</t>
  </si>
  <si>
    <t>22.10.01</t>
  </si>
  <si>
    <t>22.10.02</t>
  </si>
  <si>
    <t>22.10.03</t>
  </si>
  <si>
    <t>22.10.04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</si>
  <si>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</si>
  <si>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</si>
  <si>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</si>
  <si>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</si>
  <si>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</si>
  <si>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</si>
  <si>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</si>
  <si>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</si>
  <si>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</si>
  <si>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22.19.01</t>
  </si>
  <si>
    <t>22.19.02</t>
  </si>
  <si>
    <t>Subtotal</t>
  </si>
  <si>
    <t>SUBTOTAL A SUPRIMIR (com taxa)</t>
  </si>
  <si>
    <t>VALOR TOTAL (A SUPRIMIR) NO 2º TA (com BDI e ADM)</t>
  </si>
  <si>
    <t>22.10.05</t>
  </si>
  <si>
    <t>Cotação</t>
  </si>
  <si>
    <t>SINAPI 9537</t>
  </si>
  <si>
    <t>Carlessi</t>
  </si>
  <si>
    <t>Cotação site fabricante WDB; cj. Ventokit 177,38; luva 34,02; tubo ventilwest 43,50 (Nov. 2010) + 2 horas pedreiro e 2 horas servente</t>
  </si>
  <si>
    <t>Data: 03/12/2010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</si>
</sst>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  <numFmt numFmtId="165" formatCode="0.0000"/>
    <numFmt numFmtId="166" formatCode="0.000"/>
    <numFmt numFmtId="167" formatCode="0.0000000"/>
    <numFmt numFmtId="168" formatCode="0.000000"/>
    <numFmt numFmtId="169" formatCode="0.00000"/>
    <numFmt numFmtId="170" formatCode="0.00_);[Red]\(0.00\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8"/>
      <name val="Verdana"/>
      <family val="2"/>
    </font>
    <font>
      <b/>
      <sz val="9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8"/>
      <color indexed="8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color indexed="8"/>
      <name val="Verdana"/>
      <family val="2"/>
    </font>
    <font>
      <sz val="18"/>
      <color indexed="8"/>
      <name val="Verdana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3" borderId="1" xfId="0" applyFill="1" applyBorder="1" applyAlignment="1">
      <alignment/>
    </xf>
    <xf numFmtId="4" fontId="0" fillId="3" borderId="1" xfId="0" applyNumberForma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/>
    </xf>
    <xf numFmtId="4" fontId="0" fillId="0" borderId="1" xfId="0" applyNumberFormat="1" applyFill="1" applyBorder="1" applyAlignment="1">
      <alignment wrapText="1"/>
    </xf>
    <xf numFmtId="4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4" fontId="1" fillId="4" borderId="1" xfId="0" applyNumberFormat="1" applyFont="1" applyFill="1" applyBorder="1" applyAlignment="1">
      <alignment/>
    </xf>
    <xf numFmtId="4" fontId="0" fillId="3" borderId="1" xfId="0" applyNumberFormat="1" applyFill="1" applyBorder="1" applyAlignment="1">
      <alignment wrapText="1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3" borderId="1" xfId="0" applyFont="1" applyFill="1" applyBorder="1" applyAlignment="1">
      <alignment/>
    </xf>
    <xf numFmtId="4" fontId="1" fillId="3" borderId="1" xfId="0" applyNumberFormat="1" applyFont="1" applyFill="1" applyBorder="1" applyAlignment="1">
      <alignment wrapText="1"/>
    </xf>
    <xf numFmtId="4" fontId="1" fillId="3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0" fillId="5" borderId="1" xfId="0" applyFill="1" applyBorder="1" applyAlignment="1">
      <alignment wrapText="1"/>
    </xf>
    <xf numFmtId="0" fontId="1" fillId="5" borderId="1" xfId="0" applyFont="1" applyFill="1" applyBorder="1" applyAlignment="1">
      <alignment horizontal="right" wrapText="1"/>
    </xf>
    <xf numFmtId="4" fontId="0" fillId="5" borderId="1" xfId="0" applyNumberFormat="1" applyFill="1" applyBorder="1" applyAlignment="1">
      <alignment wrapText="1"/>
    </xf>
    <xf numFmtId="4" fontId="0" fillId="5" borderId="2" xfId="0" applyNumberFormat="1" applyFill="1" applyBorder="1" applyAlignment="1">
      <alignment wrapText="1"/>
    </xf>
    <xf numFmtId="4" fontId="0" fillId="5" borderId="3" xfId="0" applyNumberFormat="1" applyFill="1" applyBorder="1" applyAlignment="1">
      <alignment/>
    </xf>
    <xf numFmtId="4" fontId="0" fillId="0" borderId="4" xfId="0" applyNumberFormat="1" applyBorder="1" applyAlignment="1">
      <alignment/>
    </xf>
    <xf numFmtId="4" fontId="1" fillId="2" borderId="5" xfId="0" applyNumberFormat="1" applyFont="1" applyFill="1" applyBorder="1" applyAlignment="1">
      <alignment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horizontal="right"/>
    </xf>
    <xf numFmtId="0" fontId="0" fillId="2" borderId="1" xfId="0" applyFill="1" applyBorder="1" applyAlignment="1">
      <alignment/>
    </xf>
    <xf numFmtId="4" fontId="0" fillId="2" borderId="1" xfId="0" applyNumberFormat="1" applyFill="1" applyBorder="1" applyAlignment="1">
      <alignment/>
    </xf>
    <xf numFmtId="4" fontId="1" fillId="5" borderId="5" xfId="0" applyNumberFormat="1" applyFont="1" applyFill="1" applyBorder="1" applyAlignment="1">
      <alignment/>
    </xf>
    <xf numFmtId="4" fontId="0" fillId="2" borderId="2" xfId="0" applyNumberForma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6" xfId="0" applyBorder="1" applyAlignment="1">
      <alignment wrapText="1"/>
    </xf>
    <xf numFmtId="0" fontId="0" fillId="0" borderId="6" xfId="0" applyBorder="1" applyAlignment="1">
      <alignment/>
    </xf>
    <xf numFmtId="4" fontId="0" fillId="0" borderId="6" xfId="0" applyNumberForma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43" fontId="0" fillId="2" borderId="1" xfId="0" applyNumberFormat="1" applyFont="1" applyFill="1" applyBorder="1" applyAlignment="1">
      <alignment/>
    </xf>
    <xf numFmtId="43" fontId="0" fillId="0" borderId="1" xfId="0" applyNumberFormat="1" applyBorder="1" applyAlignment="1">
      <alignment/>
    </xf>
    <xf numFmtId="2" fontId="0" fillId="2" borderId="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2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ill="1" applyBorder="1" applyAlignment="1">
      <alignment/>
    </xf>
    <xf numFmtId="0" fontId="0" fillId="6" borderId="2" xfId="0" applyFont="1" applyFill="1" applyBorder="1" applyAlignment="1">
      <alignment/>
    </xf>
    <xf numFmtId="2" fontId="0" fillId="6" borderId="2" xfId="0" applyNumberFormat="1" applyFont="1" applyFill="1" applyBorder="1" applyAlignment="1">
      <alignment/>
    </xf>
    <xf numFmtId="43" fontId="0" fillId="6" borderId="2" xfId="0" applyNumberFormat="1" applyFill="1" applyBorder="1" applyAlignment="1">
      <alignment/>
    </xf>
    <xf numFmtId="0" fontId="0" fillId="0" borderId="2" xfId="0" applyFont="1" applyBorder="1" applyAlignment="1">
      <alignment/>
    </xf>
    <xf numFmtId="43" fontId="0" fillId="0" borderId="2" xfId="0" applyNumberFormat="1" applyBorder="1" applyAlignment="1">
      <alignment/>
    </xf>
    <xf numFmtId="0" fontId="0" fillId="6" borderId="2" xfId="0" applyFill="1" applyBorder="1" applyAlignment="1">
      <alignment/>
    </xf>
    <xf numFmtId="2" fontId="0" fillId="0" borderId="2" xfId="0" applyNumberFormat="1" applyBorder="1" applyAlignment="1">
      <alignment/>
    </xf>
    <xf numFmtId="43" fontId="1" fillId="0" borderId="1" xfId="0" applyNumberFormat="1" applyFont="1" applyBorder="1" applyAlignment="1">
      <alignment/>
    </xf>
    <xf numFmtId="43" fontId="0" fillId="0" borderId="1" xfId="0" applyNumberFormat="1" applyFont="1" applyBorder="1" applyAlignment="1">
      <alignment/>
    </xf>
    <xf numFmtId="170" fontId="0" fillId="0" borderId="1" xfId="0" applyNumberFormat="1" applyBorder="1" applyAlignment="1">
      <alignment/>
    </xf>
    <xf numFmtId="0" fontId="0" fillId="0" borderId="7" xfId="0" applyBorder="1" applyAlignment="1">
      <alignment wrapText="1"/>
    </xf>
    <xf numFmtId="0" fontId="0" fillId="0" borderId="0" xfId="0" applyBorder="1" applyAlignment="1">
      <alignment vertical="distributed" readingOrder="1"/>
    </xf>
    <xf numFmtId="0" fontId="0" fillId="0" borderId="0" xfId="0" applyBorder="1" applyAlignment="1">
      <alignment horizontal="center"/>
    </xf>
    <xf numFmtId="4" fontId="0" fillId="0" borderId="8" xfId="0" applyNumberFormat="1" applyBorder="1" applyAlignment="1">
      <alignment/>
    </xf>
    <xf numFmtId="0" fontId="0" fillId="0" borderId="7" xfId="0" applyBorder="1" applyAlignment="1">
      <alignment/>
    </xf>
    <xf numFmtId="4" fontId="0" fillId="0" borderId="0" xfId="0" applyNumberFormat="1" applyBorder="1" applyAlignment="1">
      <alignment vertical="distributed" readingOrder="1"/>
    </xf>
    <xf numFmtId="0" fontId="4" fillId="2" borderId="4" xfId="0" applyFont="1" applyFill="1" applyBorder="1" applyAlignment="1">
      <alignment horizontal="center" vertical="distributed" wrapText="1" readingOrder="1"/>
    </xf>
    <xf numFmtId="0" fontId="4" fillId="2" borderId="4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3" fontId="0" fillId="0" borderId="0" xfId="0" applyNumberFormat="1" applyBorder="1" applyAlignment="1">
      <alignment shrinkToFit="1"/>
    </xf>
    <xf numFmtId="0" fontId="1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" fontId="0" fillId="0" borderId="3" xfId="0" applyNumberForma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43" fontId="0" fillId="0" borderId="1" xfId="20" applyFont="1" applyBorder="1" applyAlignment="1">
      <alignment horizontal="right" vertical="center"/>
    </xf>
    <xf numFmtId="43" fontId="0" fillId="0" borderId="1" xfId="20" applyBorder="1" applyAlignment="1">
      <alignment vertical="center" wrapText="1"/>
    </xf>
    <xf numFmtId="4" fontId="0" fillId="0" borderId="9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3" fontId="0" fillId="0" borderId="1" xfId="2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43" fontId="0" fillId="0" borderId="1" xfId="20" applyFont="1" applyBorder="1" applyAlignment="1">
      <alignment vertical="center" wrapText="1"/>
    </xf>
    <xf numFmtId="4" fontId="1" fillId="4" borderId="1" xfId="0" applyNumberFormat="1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43" fontId="0" fillId="3" borderId="1" xfId="20" applyFont="1" applyFill="1" applyBorder="1" applyAlignment="1">
      <alignment vertical="center"/>
    </xf>
    <xf numFmtId="43" fontId="0" fillId="3" borderId="1" xfId="20" applyFill="1" applyBorder="1" applyAlignment="1">
      <alignment vertical="center" wrapText="1"/>
    </xf>
    <xf numFmtId="4" fontId="0" fillId="3" borderId="9" xfId="0" applyNumberForma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43" fontId="1" fillId="0" borderId="1" xfId="20" applyFont="1" applyBorder="1" applyAlignment="1">
      <alignment vertical="center"/>
    </xf>
    <xf numFmtId="43" fontId="1" fillId="0" borderId="1" xfId="20" applyFont="1" applyBorder="1" applyAlignment="1">
      <alignment vertical="center" wrapText="1"/>
    </xf>
    <xf numFmtId="4" fontId="1" fillId="0" borderId="9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43" fontId="1" fillId="3" borderId="1" xfId="20" applyFont="1" applyFill="1" applyBorder="1" applyAlignment="1">
      <alignment vertical="center"/>
    </xf>
    <xf numFmtId="43" fontId="1" fillId="3" borderId="1" xfId="20" applyFont="1" applyFill="1" applyBorder="1" applyAlignment="1">
      <alignment vertical="center" wrapText="1"/>
    </xf>
    <xf numFmtId="4" fontId="1" fillId="3" borderId="9" xfId="0" applyNumberFormat="1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4" fontId="0" fillId="0" borderId="9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0" fontId="0" fillId="5" borderId="1" xfId="0" applyFill="1" applyBorder="1" applyAlignment="1">
      <alignment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vertical="center" wrapText="1"/>
    </xf>
    <xf numFmtId="43" fontId="0" fillId="5" borderId="1" xfId="20" applyFont="1" applyFill="1" applyBorder="1" applyAlignment="1">
      <alignment vertical="center" wrapText="1"/>
    </xf>
    <xf numFmtId="4" fontId="0" fillId="5" borderId="9" xfId="0" applyNumberFormat="1" applyFill="1" applyBorder="1" applyAlignment="1">
      <alignment vertical="center" wrapText="1"/>
    </xf>
    <xf numFmtId="4" fontId="1" fillId="5" borderId="3" xfId="0" applyNumberFormat="1" applyFont="1" applyFill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4" xfId="0" applyFill="1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170" fontId="0" fillId="0" borderId="2" xfId="0" applyNumberFormat="1" applyBorder="1" applyAlignment="1">
      <alignment/>
    </xf>
    <xf numFmtId="170" fontId="1" fillId="0" borderId="2" xfId="0" applyNumberFormat="1" applyFont="1" applyBorder="1" applyAlignment="1">
      <alignment/>
    </xf>
    <xf numFmtId="170" fontId="0" fillId="0" borderId="2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3" xfId="0" applyBorder="1" applyAlignment="1">
      <alignment/>
    </xf>
    <xf numFmtId="170" fontId="0" fillId="0" borderId="10" xfId="0" applyNumberFormat="1" applyBorder="1" applyAlignment="1">
      <alignment/>
    </xf>
    <xf numFmtId="0" fontId="1" fillId="0" borderId="4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4" xfId="0" applyNumberFormat="1" applyFont="1" applyBorder="1" applyAlignment="1">
      <alignment/>
    </xf>
    <xf numFmtId="170" fontId="1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0" fillId="0" borderId="7" xfId="0" applyFill="1" applyBorder="1" applyAlignment="1">
      <alignment/>
    </xf>
    <xf numFmtId="0" fontId="1" fillId="0" borderId="7" xfId="0" applyFont="1" applyBorder="1" applyAlignment="1">
      <alignment/>
    </xf>
    <xf numFmtId="0" fontId="0" fillId="0" borderId="7" xfId="0" applyFont="1" applyBorder="1" applyAlignment="1">
      <alignment/>
    </xf>
    <xf numFmtId="4" fontId="1" fillId="0" borderId="7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14" fontId="10" fillId="0" borderId="14" xfId="0" applyNumberFormat="1" applyFont="1" applyBorder="1" applyAlignment="1">
      <alignment horizontal="right" wrapText="1"/>
    </xf>
    <xf numFmtId="4" fontId="0" fillId="0" borderId="15" xfId="0" applyNumberFormat="1" applyBorder="1" applyAlignment="1">
      <alignment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3" fontId="0" fillId="5" borderId="1" xfId="20" applyFill="1" applyBorder="1" applyAlignment="1">
      <alignment vertical="center" wrapText="1"/>
    </xf>
    <xf numFmtId="43" fontId="0" fillId="5" borderId="1" xfId="20" applyFont="1" applyFill="1" applyBorder="1" applyAlignment="1">
      <alignment horizontal="right" vertical="center"/>
    </xf>
    <xf numFmtId="4" fontId="1" fillId="5" borderId="1" xfId="0" applyNumberFormat="1" applyFont="1" applyFill="1" applyBorder="1" applyAlignment="1">
      <alignment vertical="center"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43" fontId="1" fillId="5" borderId="1" xfId="0" applyNumberFormat="1" applyFont="1" applyFill="1" applyBorder="1" applyAlignment="1">
      <alignment/>
    </xf>
    <xf numFmtId="4" fontId="1" fillId="5" borderId="1" xfId="0" applyNumberFormat="1" applyFont="1" applyFill="1" applyBorder="1" applyAlignment="1">
      <alignment/>
    </xf>
    <xf numFmtId="170" fontId="1" fillId="5" borderId="2" xfId="0" applyNumberFormat="1" applyFont="1" applyFill="1" applyBorder="1" applyAlignment="1">
      <alignment/>
    </xf>
    <xf numFmtId="43" fontId="0" fillId="5" borderId="1" xfId="0" applyNumberFormat="1" applyFill="1" applyBorder="1" applyAlignment="1">
      <alignment/>
    </xf>
    <xf numFmtId="4" fontId="0" fillId="5" borderId="1" xfId="0" applyNumberFormat="1" applyFill="1" applyBorder="1" applyAlignment="1">
      <alignment/>
    </xf>
    <xf numFmtId="170" fontId="0" fillId="5" borderId="2" xfId="0" applyNumberFormat="1" applyFill="1" applyBorder="1" applyAlignment="1">
      <alignment/>
    </xf>
    <xf numFmtId="0" fontId="0" fillId="5" borderId="3" xfId="0" applyFill="1" applyBorder="1" applyAlignment="1">
      <alignment/>
    </xf>
    <xf numFmtId="0" fontId="0" fillId="5" borderId="10" xfId="0" applyFill="1" applyBorder="1" applyAlignment="1">
      <alignment/>
    </xf>
    <xf numFmtId="43" fontId="0" fillId="5" borderId="3" xfId="0" applyNumberFormat="1" applyFill="1" applyBorder="1" applyAlignment="1">
      <alignment/>
    </xf>
    <xf numFmtId="170" fontId="0" fillId="5" borderId="10" xfId="0" applyNumberFormat="1" applyFill="1" applyBorder="1" applyAlignment="1">
      <alignment/>
    </xf>
    <xf numFmtId="4" fontId="0" fillId="5" borderId="1" xfId="0" applyNumberFormat="1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0" borderId="15" xfId="0" applyBorder="1" applyAlignment="1">
      <alignment/>
    </xf>
    <xf numFmtId="4" fontId="0" fillId="0" borderId="7" xfId="0" applyNumberFormat="1" applyBorder="1" applyAlignment="1">
      <alignment/>
    </xf>
    <xf numFmtId="43" fontId="15" fillId="0" borderId="7" xfId="0" applyNumberFormat="1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43" fontId="0" fillId="0" borderId="7" xfId="0" applyNumberFormat="1" applyBorder="1" applyAlignment="1">
      <alignment/>
    </xf>
    <xf numFmtId="0" fontId="1" fillId="0" borderId="0" xfId="0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43" fontId="15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/>
    </xf>
    <xf numFmtId="4" fontId="16" fillId="0" borderId="1" xfId="0" applyNumberFormat="1" applyFont="1" applyBorder="1" applyAlignment="1">
      <alignment/>
    </xf>
    <xf numFmtId="0" fontId="1" fillId="0" borderId="7" xfId="0" applyFont="1" applyFill="1" applyBorder="1" applyAlignment="1">
      <alignment horizontal="center" vertical="center" wrapText="1"/>
    </xf>
    <xf numFmtId="4" fontId="15" fillId="5" borderId="1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/>
    </xf>
    <xf numFmtId="4" fontId="15" fillId="2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vertical="distributed" readingOrder="1"/>
    </xf>
    <xf numFmtId="0" fontId="0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vertical="center"/>
    </xf>
    <xf numFmtId="43" fontId="0" fillId="0" borderId="1" xfId="20" applyFont="1" applyBorder="1" applyAlignment="1">
      <alignment vertical="center" wrapText="1"/>
    </xf>
    <xf numFmtId="4" fontId="15" fillId="5" borderId="3" xfId="0" applyNumberFormat="1" applyFont="1" applyFill="1" applyBorder="1" applyAlignment="1">
      <alignment/>
    </xf>
    <xf numFmtId="0" fontId="0" fillId="0" borderId="11" xfId="0" applyBorder="1" applyAlignment="1">
      <alignment/>
    </xf>
    <xf numFmtId="43" fontId="0" fillId="0" borderId="4" xfId="0" applyNumberFormat="1" applyBorder="1" applyAlignment="1">
      <alignment/>
    </xf>
    <xf numFmtId="170" fontId="0" fillId="0" borderId="11" xfId="0" applyNumberFormat="1" applyBorder="1" applyAlignment="1">
      <alignment/>
    </xf>
    <xf numFmtId="170" fontId="0" fillId="5" borderId="1" xfId="0" applyNumberFormat="1" applyFill="1" applyBorder="1" applyAlignment="1">
      <alignment/>
    </xf>
    <xf numFmtId="0" fontId="1" fillId="5" borderId="1" xfId="0" applyFont="1" applyFill="1" applyBorder="1" applyAlignment="1">
      <alignment/>
    </xf>
    <xf numFmtId="4" fontId="0" fillId="0" borderId="2" xfId="0" applyNumberFormat="1" applyBorder="1" applyAlignment="1">
      <alignment vertical="center" wrapText="1"/>
    </xf>
    <xf numFmtId="0" fontId="0" fillId="0" borderId="8" xfId="0" applyBorder="1" applyAlignment="1">
      <alignment/>
    </xf>
    <xf numFmtId="43" fontId="0" fillId="0" borderId="8" xfId="0" applyNumberFormat="1" applyBorder="1" applyAlignment="1">
      <alignment/>
    </xf>
    <xf numFmtId="170" fontId="0" fillId="0" borderId="0" xfId="0" applyNumberFormat="1" applyBorder="1" applyAlignment="1">
      <alignment/>
    </xf>
    <xf numFmtId="4" fontId="0" fillId="5" borderId="1" xfId="0" applyNumberFormat="1" applyFill="1" applyBorder="1" applyAlignment="1">
      <alignment vertical="center" wrapText="1"/>
    </xf>
    <xf numFmtId="0" fontId="0" fillId="5" borderId="1" xfId="0" applyFill="1" applyBorder="1" applyAlignment="1">
      <alignment vertical="center"/>
    </xf>
    <xf numFmtId="4" fontId="0" fillId="5" borderId="2" xfId="0" applyNumberFormat="1" applyFill="1" applyBorder="1" applyAlignment="1">
      <alignment vertical="center" wrapText="1"/>
    </xf>
    <xf numFmtId="0" fontId="0" fillId="5" borderId="8" xfId="0" applyFill="1" applyBorder="1" applyAlignment="1">
      <alignment/>
    </xf>
    <xf numFmtId="0" fontId="0" fillId="5" borderId="0" xfId="0" applyFill="1" applyBorder="1" applyAlignment="1">
      <alignment/>
    </xf>
    <xf numFmtId="43" fontId="0" fillId="5" borderId="8" xfId="0" applyNumberFormat="1" applyFill="1" applyBorder="1" applyAlignment="1">
      <alignment/>
    </xf>
    <xf numFmtId="4" fontId="0" fillId="5" borderId="8" xfId="0" applyNumberFormat="1" applyFill="1" applyBorder="1" applyAlignment="1">
      <alignment/>
    </xf>
    <xf numFmtId="170" fontId="0" fillId="5" borderId="0" xfId="0" applyNumberFormat="1" applyFill="1" applyBorder="1" applyAlignment="1">
      <alignment/>
    </xf>
    <xf numFmtId="0" fontId="1" fillId="5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43" fontId="0" fillId="0" borderId="1" xfId="20" applyFont="1" applyFill="1" applyBorder="1" applyAlignment="1">
      <alignment horizontal="right" vertical="center"/>
    </xf>
    <xf numFmtId="43" fontId="0" fillId="0" borderId="1" xfId="20" applyFill="1" applyBorder="1" applyAlignment="1">
      <alignment vertical="center" wrapText="1"/>
    </xf>
    <xf numFmtId="4" fontId="0" fillId="0" borderId="9" xfId="0" applyNumberFormat="1" applyFill="1" applyBorder="1" applyAlignment="1">
      <alignment vertical="center" wrapText="1"/>
    </xf>
    <xf numFmtId="43" fontId="0" fillId="0" borderId="1" xfId="0" applyNumberFormat="1" applyFill="1" applyBorder="1" applyAlignment="1">
      <alignment/>
    </xf>
    <xf numFmtId="43" fontId="0" fillId="0" borderId="1" xfId="20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43" fontId="0" fillId="0" borderId="1" xfId="20" applyFont="1" applyFill="1" applyBorder="1" applyAlignment="1">
      <alignment vertical="center" wrapText="1"/>
    </xf>
    <xf numFmtId="4" fontId="0" fillId="0" borderId="9" xfId="0" applyNumberFormat="1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43" fontId="0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170" fontId="0" fillId="0" borderId="2" xfId="0" applyNumberFormat="1" applyFont="1" applyFill="1" applyBorder="1" applyAlignment="1">
      <alignment/>
    </xf>
    <xf numFmtId="0" fontId="0" fillId="5" borderId="10" xfId="0" applyFont="1" applyFill="1" applyBorder="1" applyAlignment="1">
      <alignment/>
    </xf>
    <xf numFmtId="4" fontId="15" fillId="0" borderId="1" xfId="0" applyNumberFormat="1" applyFont="1" applyFill="1" applyBorder="1" applyAlignment="1">
      <alignment vertical="center"/>
    </xf>
    <xf numFmtId="4" fontId="15" fillId="0" borderId="1" xfId="0" applyNumberFormat="1" applyFont="1" applyBorder="1" applyAlignment="1">
      <alignment vertical="center"/>
    </xf>
    <xf numFmtId="4" fontId="15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right" vertical="center" wrapText="1"/>
    </xf>
    <xf numFmtId="43" fontId="0" fillId="0" borderId="1" xfId="20" applyFont="1" applyFill="1" applyBorder="1" applyAlignment="1">
      <alignment vertical="center" wrapText="1"/>
    </xf>
    <xf numFmtId="43" fontId="1" fillId="0" borderId="1" xfId="0" applyNumberFormat="1" applyFont="1" applyFill="1" applyBorder="1" applyAlignment="1">
      <alignment/>
    </xf>
    <xf numFmtId="170" fontId="1" fillId="0" borderId="2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4" fontId="15" fillId="0" borderId="1" xfId="0" applyNumberFormat="1" applyFont="1" applyFill="1" applyBorder="1" applyAlignment="1">
      <alignment/>
    </xf>
    <xf numFmtId="4" fontId="1" fillId="0" borderId="3" xfId="0" applyNumberFormat="1" applyFont="1" applyFill="1" applyBorder="1" applyAlignment="1">
      <alignment vertical="center"/>
    </xf>
    <xf numFmtId="0" fontId="0" fillId="0" borderId="3" xfId="0" applyFill="1" applyBorder="1" applyAlignment="1">
      <alignment/>
    </xf>
    <xf numFmtId="0" fontId="0" fillId="0" borderId="10" xfId="0" applyFill="1" applyBorder="1" applyAlignment="1">
      <alignment/>
    </xf>
    <xf numFmtId="43" fontId="0" fillId="0" borderId="3" xfId="0" applyNumberFormat="1" applyFill="1" applyBorder="1" applyAlignment="1">
      <alignment/>
    </xf>
    <xf numFmtId="4" fontId="0" fillId="0" borderId="3" xfId="0" applyNumberFormat="1" applyFill="1" applyBorder="1" applyAlignment="1">
      <alignment/>
    </xf>
    <xf numFmtId="170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4" fontId="1" fillId="5" borderId="3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1" fillId="5" borderId="2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vertical="center"/>
    </xf>
    <xf numFmtId="43" fontId="1" fillId="3" borderId="4" xfId="20" applyFont="1" applyFill="1" applyBorder="1" applyAlignment="1">
      <alignment vertical="center"/>
    </xf>
    <xf numFmtId="43" fontId="1" fillId="3" borderId="4" xfId="20" applyFont="1" applyFill="1" applyBorder="1" applyAlignment="1">
      <alignment vertical="center" wrapText="1"/>
    </xf>
    <xf numFmtId="43" fontId="0" fillId="3" borderId="4" xfId="20" applyFont="1" applyFill="1" applyBorder="1" applyAlignment="1">
      <alignment vertical="center"/>
    </xf>
    <xf numFmtId="4" fontId="1" fillId="3" borderId="19" xfId="0" applyNumberFormat="1" applyFont="1" applyFill="1" applyBorder="1" applyAlignment="1">
      <alignment vertical="center" wrapText="1"/>
    </xf>
    <xf numFmtId="4" fontId="1" fillId="3" borderId="4" xfId="0" applyNumberFormat="1" applyFont="1" applyFill="1" applyBorder="1" applyAlignment="1">
      <alignment vertical="center"/>
    </xf>
    <xf numFmtId="170" fontId="1" fillId="0" borderId="1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9" xfId="0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48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1</xdr:col>
      <xdr:colOff>2514600</xdr:colOff>
      <xdr:row>3</xdr:row>
      <xdr:rowOff>0</xdr:rowOff>
    </xdr:to>
    <xdr:pic>
      <xdr:nvPicPr>
        <xdr:cNvPr id="1" name="Picture 8" descr="Logo da empre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3619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1"/>
  <sheetViews>
    <sheetView showGridLines="0" zoomScale="90" zoomScaleNormal="90" workbookViewId="0" topLeftCell="A142">
      <selection activeCell="I1" activeCellId="2" sqref="C1:E16384 G1:G16384 I1:J16384"/>
    </sheetView>
  </sheetViews>
  <sheetFormatPr defaultColWidth="9.140625" defaultRowHeight="12.75"/>
  <cols>
    <col min="1" max="1" width="14.8515625" style="7" customWidth="1"/>
    <col min="2" max="2" width="77.00390625" style="7" customWidth="1"/>
    <col min="3" max="3" width="9.57421875" style="7" hidden="1" customWidth="1"/>
    <col min="4" max="4" width="11.421875" style="7" hidden="1" customWidth="1"/>
    <col min="5" max="5" width="10.7109375" style="7" hidden="1" customWidth="1"/>
    <col min="6" max="6" width="13.57421875" style="7" customWidth="1"/>
    <col min="7" max="7" width="13.57421875" style="9" hidden="1" customWidth="1"/>
    <col min="8" max="8" width="12.28125" style="7" customWidth="1"/>
    <col min="9" max="9" width="12.28125" style="9" hidden="1" customWidth="1"/>
    <col min="10" max="10" width="15.421875" style="9" hidden="1" customWidth="1"/>
    <col min="11" max="16384" width="9.140625" style="7" customWidth="1"/>
  </cols>
  <sheetData>
    <row r="1" spans="1:10" ht="12.75">
      <c r="A1" s="47"/>
      <c r="B1" s="47"/>
      <c r="C1" s="47"/>
      <c r="D1" s="47"/>
      <c r="E1" s="47"/>
      <c r="F1" s="47"/>
      <c r="G1" s="48"/>
      <c r="H1" s="47"/>
      <c r="I1" s="48"/>
      <c r="J1" s="48"/>
    </row>
    <row r="2" spans="1:10" ht="15.75">
      <c r="A2" s="47"/>
      <c r="B2" s="47"/>
      <c r="C2" s="52"/>
      <c r="D2" s="47"/>
      <c r="E2" s="52"/>
      <c r="F2" s="53"/>
      <c r="G2" s="48"/>
      <c r="H2" s="47"/>
      <c r="I2" s="48"/>
      <c r="J2" s="53" t="s">
        <v>467</v>
      </c>
    </row>
    <row r="3" spans="1:10" ht="12.75">
      <c r="A3" s="47"/>
      <c r="B3" s="47"/>
      <c r="C3" s="47"/>
      <c r="D3" s="47"/>
      <c r="E3" s="47"/>
      <c r="F3" s="54"/>
      <c r="G3" s="48"/>
      <c r="H3" s="47"/>
      <c r="I3" s="48"/>
      <c r="J3" s="54" t="s">
        <v>469</v>
      </c>
    </row>
    <row r="4" spans="1:10" ht="12.75">
      <c r="A4" s="47"/>
      <c r="B4" s="47"/>
      <c r="C4" s="47"/>
      <c r="D4" s="47"/>
      <c r="E4" s="47"/>
      <c r="F4" s="54"/>
      <c r="G4" s="48"/>
      <c r="H4" s="47"/>
      <c r="I4" s="48"/>
      <c r="J4" s="54" t="s">
        <v>468</v>
      </c>
    </row>
    <row r="5" spans="1:10" ht="12.75">
      <c r="A5" s="47"/>
      <c r="B5" s="47"/>
      <c r="C5" s="47"/>
      <c r="D5" s="47"/>
      <c r="E5" s="47"/>
      <c r="F5" s="47"/>
      <c r="G5" s="48"/>
      <c r="H5" s="47"/>
      <c r="I5" s="48"/>
      <c r="J5" s="48"/>
    </row>
    <row r="6" spans="1:10" ht="12.75">
      <c r="A6" s="49"/>
      <c r="B6" s="49"/>
      <c r="C6" s="50"/>
      <c r="D6" s="50"/>
      <c r="E6" s="50"/>
      <c r="F6" s="50"/>
      <c r="G6" s="51"/>
      <c r="H6" s="50"/>
      <c r="I6" s="51"/>
      <c r="J6" s="51" t="s">
        <v>470</v>
      </c>
    </row>
    <row r="7" spans="1:10" ht="12.75">
      <c r="A7" s="49"/>
      <c r="B7" s="49"/>
      <c r="C7" s="50"/>
      <c r="D7" s="50"/>
      <c r="E7" s="50"/>
      <c r="F7" s="50"/>
      <c r="G7" s="51"/>
      <c r="H7" s="50"/>
      <c r="I7" s="51"/>
      <c r="J7" s="51"/>
    </row>
    <row r="8" spans="1:10" s="8" customFormat="1" ht="25.5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10" t="s">
        <v>463</v>
      </c>
      <c r="H8" s="4" t="s">
        <v>6</v>
      </c>
      <c r="I8" s="10" t="s">
        <v>464</v>
      </c>
      <c r="J8" s="10" t="s">
        <v>465</v>
      </c>
    </row>
    <row r="9" spans="1:10" ht="12.75">
      <c r="A9" s="14" t="s">
        <v>7</v>
      </c>
      <c r="B9" s="14" t="s">
        <v>8</v>
      </c>
      <c r="C9" s="15"/>
      <c r="D9" s="15"/>
      <c r="E9" s="15"/>
      <c r="F9" s="15"/>
      <c r="G9" s="16"/>
      <c r="H9" s="15"/>
      <c r="I9" s="16"/>
      <c r="J9" s="16"/>
    </row>
    <row r="10" spans="1:10" s="21" customFormat="1" ht="12.75">
      <c r="A10" s="17" t="s">
        <v>9</v>
      </c>
      <c r="B10" s="17" t="s">
        <v>10</v>
      </c>
      <c r="C10" s="18"/>
      <c r="D10" s="18"/>
      <c r="E10" s="18"/>
      <c r="F10" s="18"/>
      <c r="G10" s="20"/>
      <c r="H10" s="18"/>
      <c r="I10" s="20"/>
      <c r="J10" s="20"/>
    </row>
    <row r="11" spans="1:10" ht="12.75">
      <c r="A11" s="2" t="s">
        <v>307</v>
      </c>
      <c r="B11" s="2" t="s">
        <v>11</v>
      </c>
      <c r="C11" s="2" t="s">
        <v>12</v>
      </c>
      <c r="D11" s="2" t="s">
        <v>13</v>
      </c>
      <c r="E11" s="2">
        <v>390.69</v>
      </c>
      <c r="F11" s="2">
        <v>0</v>
      </c>
      <c r="G11" s="3">
        <f>F11*E11</f>
        <v>0</v>
      </c>
      <c r="H11" s="2">
        <v>3.28</v>
      </c>
      <c r="I11" s="3">
        <f>H11*E11</f>
        <v>1281.4632</v>
      </c>
      <c r="J11" s="6">
        <f>G11+I11</f>
        <v>1281.4632</v>
      </c>
    </row>
    <row r="12" spans="1:10" s="21" customFormat="1" ht="12.75">
      <c r="A12" s="17" t="s">
        <v>308</v>
      </c>
      <c r="B12" s="17" t="s">
        <v>14</v>
      </c>
      <c r="C12" s="18"/>
      <c r="D12" s="18"/>
      <c r="E12" s="18"/>
      <c r="F12" s="18"/>
      <c r="G12" s="19"/>
      <c r="H12" s="18"/>
      <c r="I12" s="19"/>
      <c r="J12" s="20"/>
    </row>
    <row r="13" spans="1:10" ht="12.75">
      <c r="A13" s="2" t="s">
        <v>309</v>
      </c>
      <c r="B13" s="2" t="s">
        <v>15</v>
      </c>
      <c r="C13" s="2" t="s">
        <v>12</v>
      </c>
      <c r="D13" s="2" t="s">
        <v>13</v>
      </c>
      <c r="E13" s="2">
        <v>390.69</v>
      </c>
      <c r="F13" s="2">
        <v>0</v>
      </c>
      <c r="G13" s="3">
        <f>F13*E13</f>
        <v>0</v>
      </c>
      <c r="H13" s="2">
        <v>5.45</v>
      </c>
      <c r="I13" s="3">
        <f>H13*E13</f>
        <v>2129.2605</v>
      </c>
      <c r="J13" s="6">
        <f>G13+I13</f>
        <v>2129.2605</v>
      </c>
    </row>
    <row r="14" spans="1:10" ht="12.75">
      <c r="A14" s="2" t="s">
        <v>310</v>
      </c>
      <c r="B14" s="2" t="s">
        <v>16</v>
      </c>
      <c r="C14" s="2" t="s">
        <v>12</v>
      </c>
      <c r="D14" s="2" t="s">
        <v>17</v>
      </c>
      <c r="E14" s="2">
        <v>1</v>
      </c>
      <c r="F14" s="2">
        <v>0</v>
      </c>
      <c r="G14" s="3">
        <f>F14*E14</f>
        <v>0</v>
      </c>
      <c r="H14" s="2">
        <v>2652.97</v>
      </c>
      <c r="I14" s="3">
        <f>H14*E14</f>
        <v>2652.97</v>
      </c>
      <c r="J14" s="6">
        <f>G14+I14</f>
        <v>2652.97</v>
      </c>
    </row>
    <row r="15" spans="1:10" ht="12.75">
      <c r="A15" s="13"/>
      <c r="B15" s="11" t="s">
        <v>466</v>
      </c>
      <c r="C15" s="2"/>
      <c r="D15" s="2"/>
      <c r="E15" s="2"/>
      <c r="F15" s="2"/>
      <c r="G15" s="3"/>
      <c r="H15" s="2"/>
      <c r="I15" s="3"/>
      <c r="J15" s="22">
        <f>SUM(J11:J14)</f>
        <v>6063.6937</v>
      </c>
    </row>
    <row r="16" spans="1:10" ht="12.75">
      <c r="A16" s="14" t="s">
        <v>18</v>
      </c>
      <c r="B16" s="14" t="s">
        <v>19</v>
      </c>
      <c r="C16" s="15"/>
      <c r="D16" s="15"/>
      <c r="E16" s="15"/>
      <c r="F16" s="15"/>
      <c r="G16" s="23"/>
      <c r="H16" s="15"/>
      <c r="I16" s="23"/>
      <c r="J16" s="16"/>
    </row>
    <row r="17" spans="1:10" ht="12.75">
      <c r="A17" s="13" t="s">
        <v>20</v>
      </c>
      <c r="B17" s="13" t="s">
        <v>21</v>
      </c>
      <c r="C17" s="5"/>
      <c r="D17" s="5"/>
      <c r="E17" s="5"/>
      <c r="F17" s="5"/>
      <c r="G17" s="3"/>
      <c r="H17" s="5"/>
      <c r="I17" s="3"/>
      <c r="J17" s="6"/>
    </row>
    <row r="18" spans="1:10" ht="12.75">
      <c r="A18" s="2" t="s">
        <v>311</v>
      </c>
      <c r="B18" s="2" t="s">
        <v>22</v>
      </c>
      <c r="C18" s="2" t="s">
        <v>23</v>
      </c>
      <c r="D18" s="2" t="s">
        <v>13</v>
      </c>
      <c r="E18" s="2">
        <v>2</v>
      </c>
      <c r="F18" s="2">
        <v>159.63</v>
      </c>
      <c r="G18" s="3">
        <f>F18*E18</f>
        <v>319.26</v>
      </c>
      <c r="H18" s="2">
        <v>19.16</v>
      </c>
      <c r="I18" s="3">
        <f>H18*E18</f>
        <v>38.32</v>
      </c>
      <c r="J18" s="6">
        <f>G18+I18</f>
        <v>357.58</v>
      </c>
    </row>
    <row r="19" spans="1:10" ht="12.75">
      <c r="A19" s="2" t="s">
        <v>312</v>
      </c>
      <c r="B19" s="2" t="s">
        <v>24</v>
      </c>
      <c r="C19" s="2" t="s">
        <v>23</v>
      </c>
      <c r="D19" s="2" t="s">
        <v>13</v>
      </c>
      <c r="E19" s="2">
        <v>75</v>
      </c>
      <c r="F19" s="2">
        <v>2.43</v>
      </c>
      <c r="G19" s="3">
        <f>F19*E19</f>
        <v>182.25</v>
      </c>
      <c r="H19" s="2">
        <v>4.81</v>
      </c>
      <c r="I19" s="3">
        <f>H19*E19</f>
        <v>360.74999999999994</v>
      </c>
      <c r="J19" s="6">
        <f>G19+I19</f>
        <v>543</v>
      </c>
    </row>
    <row r="20" spans="1:10" ht="12.75">
      <c r="A20" s="2" t="s">
        <v>313</v>
      </c>
      <c r="B20" s="2" t="s">
        <v>25</v>
      </c>
      <c r="C20" s="2" t="s">
        <v>23</v>
      </c>
      <c r="D20" s="2" t="s">
        <v>13</v>
      </c>
      <c r="E20" s="2">
        <v>75</v>
      </c>
      <c r="F20" s="2">
        <v>8.42</v>
      </c>
      <c r="G20" s="3">
        <f>F20*E20</f>
        <v>631.5</v>
      </c>
      <c r="H20" s="2">
        <v>11.47</v>
      </c>
      <c r="I20" s="3">
        <f>H20*E20</f>
        <v>860.25</v>
      </c>
      <c r="J20" s="6">
        <f>G20+I20</f>
        <v>1491.75</v>
      </c>
    </row>
    <row r="21" spans="1:10" s="8" customFormat="1" ht="12.75">
      <c r="A21" s="13" t="s">
        <v>26</v>
      </c>
      <c r="B21" s="13" t="s">
        <v>27</v>
      </c>
      <c r="C21" s="24"/>
      <c r="D21" s="24"/>
      <c r="E21" s="24"/>
      <c r="F21" s="24"/>
      <c r="G21" s="25"/>
      <c r="H21" s="24"/>
      <c r="I21" s="25"/>
      <c r="J21" s="12"/>
    </row>
    <row r="22" spans="1:10" ht="12.75">
      <c r="A22" s="2" t="s">
        <v>314</v>
      </c>
      <c r="B22" s="2" t="s">
        <v>28</v>
      </c>
      <c r="C22" s="2" t="s">
        <v>23</v>
      </c>
      <c r="D22" s="2" t="s">
        <v>13</v>
      </c>
      <c r="E22" s="2">
        <v>25</v>
      </c>
      <c r="F22" s="2">
        <v>0</v>
      </c>
      <c r="G22" s="3">
        <f>F22*E22</f>
        <v>0</v>
      </c>
      <c r="H22" s="2">
        <v>2.11</v>
      </c>
      <c r="I22" s="3">
        <f>H22*E22</f>
        <v>52.75</v>
      </c>
      <c r="J22" s="6">
        <f>G22+I22</f>
        <v>52.75</v>
      </c>
    </row>
    <row r="23" spans="1:10" ht="12.75">
      <c r="A23" s="2"/>
      <c r="B23" s="11" t="s">
        <v>466</v>
      </c>
      <c r="C23" s="2"/>
      <c r="D23" s="2"/>
      <c r="E23" s="2"/>
      <c r="F23" s="2"/>
      <c r="G23" s="3"/>
      <c r="H23" s="2"/>
      <c r="I23" s="3"/>
      <c r="J23" s="22">
        <f>SUM(J18:J22)</f>
        <v>2445.08</v>
      </c>
    </row>
    <row r="24" spans="1:10" s="8" customFormat="1" ht="12.75">
      <c r="A24" s="14" t="s">
        <v>29</v>
      </c>
      <c r="B24" s="14" t="s">
        <v>30</v>
      </c>
      <c r="C24" s="30"/>
      <c r="D24" s="30"/>
      <c r="E24" s="30"/>
      <c r="F24" s="30"/>
      <c r="G24" s="31"/>
      <c r="H24" s="30"/>
      <c r="I24" s="31"/>
      <c r="J24" s="32"/>
    </row>
    <row r="25" spans="1:10" s="8" customFormat="1" ht="12.75">
      <c r="A25" s="13" t="s">
        <v>31</v>
      </c>
      <c r="B25" s="13" t="s">
        <v>32</v>
      </c>
      <c r="C25" s="24"/>
      <c r="D25" s="24"/>
      <c r="E25" s="24"/>
      <c r="F25" s="24"/>
      <c r="G25" s="25"/>
      <c r="H25" s="24"/>
      <c r="I25" s="25"/>
      <c r="J25" s="12"/>
    </row>
    <row r="26" spans="1:10" ht="12.75">
      <c r="A26" s="2" t="s">
        <v>315</v>
      </c>
      <c r="B26" s="2" t="s">
        <v>33</v>
      </c>
      <c r="C26" s="2" t="s">
        <v>23</v>
      </c>
      <c r="D26" s="2" t="s">
        <v>34</v>
      </c>
      <c r="E26" s="2">
        <v>10.85</v>
      </c>
      <c r="F26" s="2">
        <v>0</v>
      </c>
      <c r="G26" s="3">
        <f aca="true" t="shared" si="0" ref="G26:G51">F26*E26</f>
        <v>0</v>
      </c>
      <c r="H26" s="2">
        <v>18.45</v>
      </c>
      <c r="I26" s="3">
        <f aca="true" t="shared" si="1" ref="I26:I51">H26*E26</f>
        <v>200.18249999999998</v>
      </c>
      <c r="J26" s="6">
        <f aca="true" t="shared" si="2" ref="J26:J51">G26+I26</f>
        <v>200.18249999999998</v>
      </c>
    </row>
    <row r="27" spans="1:10" ht="12.75">
      <c r="A27" s="2" t="s">
        <v>316</v>
      </c>
      <c r="B27" s="2" t="s">
        <v>35</v>
      </c>
      <c r="C27" s="2" t="s">
        <v>23</v>
      </c>
      <c r="D27" s="2" t="s">
        <v>13</v>
      </c>
      <c r="E27" s="2">
        <v>21.71</v>
      </c>
      <c r="F27" s="2">
        <v>0</v>
      </c>
      <c r="G27" s="3">
        <f t="shared" si="0"/>
        <v>0</v>
      </c>
      <c r="H27" s="2">
        <v>8.61</v>
      </c>
      <c r="I27" s="3">
        <f t="shared" si="1"/>
        <v>186.9231</v>
      </c>
      <c r="J27" s="6">
        <f t="shared" si="2"/>
        <v>186.9231</v>
      </c>
    </row>
    <row r="28" spans="1:10" ht="12.75">
      <c r="A28" s="2" t="s">
        <v>317</v>
      </c>
      <c r="B28" s="2" t="s">
        <v>36</v>
      </c>
      <c r="C28" s="2" t="s">
        <v>23</v>
      </c>
      <c r="D28" s="2" t="s">
        <v>37</v>
      </c>
      <c r="E28" s="2">
        <v>29.86</v>
      </c>
      <c r="F28" s="2">
        <v>0</v>
      </c>
      <c r="G28" s="3">
        <f t="shared" si="0"/>
        <v>0</v>
      </c>
      <c r="H28" s="2">
        <v>2.11</v>
      </c>
      <c r="I28" s="3">
        <f t="shared" si="1"/>
        <v>63.004599999999996</v>
      </c>
      <c r="J28" s="6">
        <f t="shared" si="2"/>
        <v>63.004599999999996</v>
      </c>
    </row>
    <row r="29" spans="1:10" ht="12.75">
      <c r="A29" s="2" t="s">
        <v>318</v>
      </c>
      <c r="B29" s="2" t="s">
        <v>38</v>
      </c>
      <c r="C29" s="2" t="s">
        <v>23</v>
      </c>
      <c r="D29" s="2" t="s">
        <v>13</v>
      </c>
      <c r="E29" s="2">
        <v>50.54</v>
      </c>
      <c r="F29" s="2">
        <v>0</v>
      </c>
      <c r="G29" s="3">
        <f t="shared" si="0"/>
        <v>0</v>
      </c>
      <c r="H29" s="2">
        <v>3.08</v>
      </c>
      <c r="I29" s="3">
        <f t="shared" si="1"/>
        <v>155.6632</v>
      </c>
      <c r="J29" s="6">
        <f t="shared" si="2"/>
        <v>155.6632</v>
      </c>
    </row>
    <row r="30" spans="1:10" ht="12.75">
      <c r="A30" s="2" t="s">
        <v>319</v>
      </c>
      <c r="B30" s="2" t="s">
        <v>39</v>
      </c>
      <c r="C30" s="2" t="s">
        <v>23</v>
      </c>
      <c r="D30" s="2" t="s">
        <v>13</v>
      </c>
      <c r="E30" s="2">
        <v>527.94</v>
      </c>
      <c r="F30" s="2">
        <v>0</v>
      </c>
      <c r="G30" s="3">
        <f t="shared" si="0"/>
        <v>0</v>
      </c>
      <c r="H30" s="2">
        <v>2.11</v>
      </c>
      <c r="I30" s="3">
        <f t="shared" si="1"/>
        <v>1113.9534</v>
      </c>
      <c r="J30" s="6">
        <f t="shared" si="2"/>
        <v>1113.9534</v>
      </c>
    </row>
    <row r="31" spans="1:10" ht="12.75">
      <c r="A31" s="2" t="s">
        <v>320</v>
      </c>
      <c r="B31" s="2" t="s">
        <v>40</v>
      </c>
      <c r="C31" s="2" t="s">
        <v>23</v>
      </c>
      <c r="D31" s="2" t="s">
        <v>13</v>
      </c>
      <c r="E31" s="2">
        <v>8.55</v>
      </c>
      <c r="F31" s="2">
        <v>0.63</v>
      </c>
      <c r="G31" s="3">
        <f t="shared" si="0"/>
        <v>5.386500000000001</v>
      </c>
      <c r="H31" s="2">
        <v>2.64</v>
      </c>
      <c r="I31" s="3">
        <f t="shared" si="1"/>
        <v>22.572000000000003</v>
      </c>
      <c r="J31" s="6">
        <f t="shared" si="2"/>
        <v>27.958500000000004</v>
      </c>
    </row>
    <row r="32" spans="1:10" ht="12.75">
      <c r="A32" s="2" t="s">
        <v>321</v>
      </c>
      <c r="B32" s="2" t="s">
        <v>41</v>
      </c>
      <c r="C32" s="2" t="s">
        <v>23</v>
      </c>
      <c r="D32" s="2" t="s">
        <v>13</v>
      </c>
      <c r="E32" s="2">
        <v>3.26</v>
      </c>
      <c r="F32" s="2">
        <v>0</v>
      </c>
      <c r="G32" s="3">
        <f t="shared" si="0"/>
        <v>0</v>
      </c>
      <c r="H32" s="2">
        <v>4.25</v>
      </c>
      <c r="I32" s="3">
        <f t="shared" si="1"/>
        <v>13.854999999999999</v>
      </c>
      <c r="J32" s="6">
        <f t="shared" si="2"/>
        <v>13.854999999999999</v>
      </c>
    </row>
    <row r="33" spans="1:10" ht="12.75">
      <c r="A33" s="2" t="s">
        <v>322</v>
      </c>
      <c r="B33" s="2" t="s">
        <v>42</v>
      </c>
      <c r="C33" s="2" t="s">
        <v>23</v>
      </c>
      <c r="D33" s="2" t="s">
        <v>13</v>
      </c>
      <c r="E33" s="2">
        <v>209.11</v>
      </c>
      <c r="F33" s="2">
        <v>0</v>
      </c>
      <c r="G33" s="3">
        <f t="shared" si="0"/>
        <v>0</v>
      </c>
      <c r="H33" s="2">
        <v>2.15</v>
      </c>
      <c r="I33" s="3">
        <f t="shared" si="1"/>
        <v>449.5865</v>
      </c>
      <c r="J33" s="6">
        <f t="shared" si="2"/>
        <v>449.5865</v>
      </c>
    </row>
    <row r="34" spans="1:10" ht="12.75">
      <c r="A34" s="2" t="s">
        <v>323</v>
      </c>
      <c r="B34" s="2" t="s">
        <v>43</v>
      </c>
      <c r="C34" s="2" t="s">
        <v>23</v>
      </c>
      <c r="D34" s="2" t="s">
        <v>13</v>
      </c>
      <c r="E34" s="2">
        <v>16.8</v>
      </c>
      <c r="F34" s="2">
        <v>0</v>
      </c>
      <c r="G34" s="3">
        <f t="shared" si="0"/>
        <v>0</v>
      </c>
      <c r="H34" s="2">
        <v>2.11</v>
      </c>
      <c r="I34" s="3">
        <f t="shared" si="1"/>
        <v>35.448</v>
      </c>
      <c r="J34" s="6">
        <f t="shared" si="2"/>
        <v>35.448</v>
      </c>
    </row>
    <row r="35" spans="1:10" ht="12.75">
      <c r="A35" s="2" t="s">
        <v>324</v>
      </c>
      <c r="B35" s="2" t="s">
        <v>44</v>
      </c>
      <c r="C35" s="2" t="s">
        <v>23</v>
      </c>
      <c r="D35" s="2" t="s">
        <v>13</v>
      </c>
      <c r="E35" s="2">
        <v>277.42</v>
      </c>
      <c r="F35" s="2">
        <v>0</v>
      </c>
      <c r="G35" s="3">
        <f t="shared" si="0"/>
        <v>0</v>
      </c>
      <c r="H35" s="2">
        <v>2.1</v>
      </c>
      <c r="I35" s="3">
        <f t="shared" si="1"/>
        <v>582.5820000000001</v>
      </c>
      <c r="J35" s="6">
        <f t="shared" si="2"/>
        <v>582.5820000000001</v>
      </c>
    </row>
    <row r="36" spans="1:10" ht="12.75">
      <c r="A36" s="2" t="s">
        <v>325</v>
      </c>
      <c r="B36" s="2" t="s">
        <v>45</v>
      </c>
      <c r="C36" s="2" t="s">
        <v>23</v>
      </c>
      <c r="D36" s="2" t="s">
        <v>13</v>
      </c>
      <c r="E36" s="2">
        <v>12.42</v>
      </c>
      <c r="F36" s="2">
        <v>0</v>
      </c>
      <c r="G36" s="3">
        <f t="shared" si="0"/>
        <v>0</v>
      </c>
      <c r="H36" s="2">
        <v>6.6</v>
      </c>
      <c r="I36" s="3">
        <f t="shared" si="1"/>
        <v>81.972</v>
      </c>
      <c r="J36" s="6">
        <f t="shared" si="2"/>
        <v>81.972</v>
      </c>
    </row>
    <row r="37" spans="1:10" ht="12.75">
      <c r="A37" s="2" t="s">
        <v>326</v>
      </c>
      <c r="B37" s="2" t="s">
        <v>46</v>
      </c>
      <c r="C37" s="2" t="s">
        <v>23</v>
      </c>
      <c r="D37" s="2" t="s">
        <v>13</v>
      </c>
      <c r="E37" s="2">
        <v>113.65</v>
      </c>
      <c r="F37" s="2">
        <v>0</v>
      </c>
      <c r="G37" s="3">
        <f t="shared" si="0"/>
        <v>0</v>
      </c>
      <c r="H37" s="2">
        <v>10.47</v>
      </c>
      <c r="I37" s="3">
        <f t="shared" si="1"/>
        <v>1189.9155</v>
      </c>
      <c r="J37" s="6">
        <f t="shared" si="2"/>
        <v>1189.9155</v>
      </c>
    </row>
    <row r="38" spans="1:10" ht="12.75">
      <c r="A38" s="2" t="s">
        <v>327</v>
      </c>
      <c r="B38" s="2" t="s">
        <v>47</v>
      </c>
      <c r="C38" s="2" t="s">
        <v>23</v>
      </c>
      <c r="D38" s="2" t="s">
        <v>13</v>
      </c>
      <c r="E38" s="2">
        <v>59.04</v>
      </c>
      <c r="F38" s="2">
        <v>0</v>
      </c>
      <c r="G38" s="3">
        <f t="shared" si="0"/>
        <v>0</v>
      </c>
      <c r="H38" s="2">
        <v>7.51</v>
      </c>
      <c r="I38" s="3">
        <f t="shared" si="1"/>
        <v>443.3904</v>
      </c>
      <c r="J38" s="6">
        <f t="shared" si="2"/>
        <v>443.3904</v>
      </c>
    </row>
    <row r="39" spans="1:10" ht="12.75">
      <c r="A39" s="2" t="s">
        <v>328</v>
      </c>
      <c r="B39" s="2" t="s">
        <v>48</v>
      </c>
      <c r="C39" s="2" t="s">
        <v>23</v>
      </c>
      <c r="D39" s="2" t="s">
        <v>17</v>
      </c>
      <c r="E39" s="2">
        <v>13</v>
      </c>
      <c r="F39" s="2">
        <v>0</v>
      </c>
      <c r="G39" s="3">
        <f t="shared" si="0"/>
        <v>0</v>
      </c>
      <c r="H39" s="2">
        <v>6.98</v>
      </c>
      <c r="I39" s="3">
        <f t="shared" si="1"/>
        <v>90.74000000000001</v>
      </c>
      <c r="J39" s="6">
        <f t="shared" si="2"/>
        <v>90.74000000000001</v>
      </c>
    </row>
    <row r="40" spans="1:10" ht="12.75">
      <c r="A40" s="2" t="s">
        <v>329</v>
      </c>
      <c r="B40" s="2" t="s">
        <v>49</v>
      </c>
      <c r="C40" s="2" t="s">
        <v>23</v>
      </c>
      <c r="D40" s="2" t="s">
        <v>37</v>
      </c>
      <c r="E40" s="2">
        <v>144.55</v>
      </c>
      <c r="F40" s="2">
        <v>0</v>
      </c>
      <c r="G40" s="3">
        <f t="shared" si="0"/>
        <v>0</v>
      </c>
      <c r="H40" s="2">
        <v>1.04</v>
      </c>
      <c r="I40" s="3">
        <f t="shared" si="1"/>
        <v>150.33200000000002</v>
      </c>
      <c r="J40" s="6">
        <f t="shared" si="2"/>
        <v>150.33200000000002</v>
      </c>
    </row>
    <row r="41" spans="1:10" ht="12.75">
      <c r="A41" s="2" t="s">
        <v>330</v>
      </c>
      <c r="B41" s="2" t="s">
        <v>50</v>
      </c>
      <c r="C41" s="2" t="s">
        <v>23</v>
      </c>
      <c r="D41" s="2" t="s">
        <v>13</v>
      </c>
      <c r="E41" s="2">
        <v>27.72</v>
      </c>
      <c r="F41" s="2">
        <v>0</v>
      </c>
      <c r="G41" s="3">
        <f t="shared" si="0"/>
        <v>0</v>
      </c>
      <c r="H41" s="2">
        <v>3.85</v>
      </c>
      <c r="I41" s="3">
        <f t="shared" si="1"/>
        <v>106.722</v>
      </c>
      <c r="J41" s="6">
        <f t="shared" si="2"/>
        <v>106.722</v>
      </c>
    </row>
    <row r="42" spans="1:10" ht="12.75">
      <c r="A42" s="2" t="s">
        <v>331</v>
      </c>
      <c r="B42" s="2" t="s">
        <v>51</v>
      </c>
      <c r="C42" s="2" t="s">
        <v>52</v>
      </c>
      <c r="D42" s="2" t="s">
        <v>13</v>
      </c>
      <c r="E42" s="2">
        <v>77.44</v>
      </c>
      <c r="F42" s="2">
        <v>2.41</v>
      </c>
      <c r="G42" s="3">
        <f t="shared" si="0"/>
        <v>186.6304</v>
      </c>
      <c r="H42" s="2">
        <v>0</v>
      </c>
      <c r="I42" s="3">
        <f t="shared" si="1"/>
        <v>0</v>
      </c>
      <c r="J42" s="6">
        <f t="shared" si="2"/>
        <v>186.6304</v>
      </c>
    </row>
    <row r="43" spans="1:10" ht="12.75">
      <c r="A43" s="2" t="s">
        <v>332</v>
      </c>
      <c r="B43" s="2" t="s">
        <v>53</v>
      </c>
      <c r="C43" s="2" t="s">
        <v>52</v>
      </c>
      <c r="D43" s="2" t="s">
        <v>13</v>
      </c>
      <c r="E43" s="2">
        <v>0.36</v>
      </c>
      <c r="F43" s="2">
        <v>22.98</v>
      </c>
      <c r="G43" s="3">
        <f t="shared" si="0"/>
        <v>8.2728</v>
      </c>
      <c r="H43" s="2">
        <v>0</v>
      </c>
      <c r="I43" s="3">
        <f t="shared" si="1"/>
        <v>0</v>
      </c>
      <c r="J43" s="6">
        <f t="shared" si="2"/>
        <v>8.2728</v>
      </c>
    </row>
    <row r="44" spans="1:10" ht="12.75">
      <c r="A44" s="2" t="s">
        <v>333</v>
      </c>
      <c r="B44" s="2" t="s">
        <v>54</v>
      </c>
      <c r="C44" s="2" t="s">
        <v>52</v>
      </c>
      <c r="D44" s="2" t="s">
        <v>13</v>
      </c>
      <c r="E44" s="2">
        <v>358.13</v>
      </c>
      <c r="F44" s="2">
        <v>9.77</v>
      </c>
      <c r="G44" s="3">
        <f t="shared" si="0"/>
        <v>3498.9300999999996</v>
      </c>
      <c r="H44" s="2">
        <v>0</v>
      </c>
      <c r="I44" s="3">
        <f t="shared" si="1"/>
        <v>0</v>
      </c>
      <c r="J44" s="6">
        <f t="shared" si="2"/>
        <v>3498.9300999999996</v>
      </c>
    </row>
    <row r="45" spans="1:10" ht="12.75">
      <c r="A45" s="2" t="s">
        <v>334</v>
      </c>
      <c r="B45" s="2" t="s">
        <v>55</v>
      </c>
      <c r="C45" s="2" t="s">
        <v>52</v>
      </c>
      <c r="D45" s="2" t="s">
        <v>13</v>
      </c>
      <c r="E45" s="2">
        <v>307.12</v>
      </c>
      <c r="F45" s="2">
        <v>7.51</v>
      </c>
      <c r="G45" s="3">
        <f t="shared" si="0"/>
        <v>2306.4712</v>
      </c>
      <c r="H45" s="2">
        <v>0</v>
      </c>
      <c r="I45" s="3">
        <f t="shared" si="1"/>
        <v>0</v>
      </c>
      <c r="J45" s="6">
        <f t="shared" si="2"/>
        <v>2306.4712</v>
      </c>
    </row>
    <row r="46" spans="1:10" ht="12.75">
      <c r="A46" s="2" t="s">
        <v>335</v>
      </c>
      <c r="B46" s="2" t="s">
        <v>56</v>
      </c>
      <c r="C46" s="2" t="s">
        <v>52</v>
      </c>
      <c r="D46" s="2" t="s">
        <v>13</v>
      </c>
      <c r="E46" s="2">
        <v>26.31</v>
      </c>
      <c r="F46" s="2">
        <v>1.39</v>
      </c>
      <c r="G46" s="3">
        <f t="shared" si="0"/>
        <v>36.570899999999995</v>
      </c>
      <c r="H46" s="2">
        <v>0</v>
      </c>
      <c r="I46" s="3">
        <f t="shared" si="1"/>
        <v>0</v>
      </c>
      <c r="J46" s="6">
        <f t="shared" si="2"/>
        <v>36.570899999999995</v>
      </c>
    </row>
    <row r="47" spans="1:10" ht="12.75">
      <c r="A47" s="2" t="s">
        <v>336</v>
      </c>
      <c r="B47" s="2" t="s">
        <v>57</v>
      </c>
      <c r="C47" s="2" t="s">
        <v>52</v>
      </c>
      <c r="D47" s="2" t="s">
        <v>37</v>
      </c>
      <c r="E47" s="2">
        <v>2.46</v>
      </c>
      <c r="F47" s="2">
        <v>4.02</v>
      </c>
      <c r="G47" s="3">
        <f t="shared" si="0"/>
        <v>9.889199999999999</v>
      </c>
      <c r="H47" s="2">
        <v>0</v>
      </c>
      <c r="I47" s="3">
        <f t="shared" si="1"/>
        <v>0</v>
      </c>
      <c r="J47" s="6">
        <f t="shared" si="2"/>
        <v>9.889199999999999</v>
      </c>
    </row>
    <row r="48" spans="1:10" ht="12.75">
      <c r="A48" s="2" t="s">
        <v>337</v>
      </c>
      <c r="B48" s="2" t="s">
        <v>58</v>
      </c>
      <c r="C48" s="2" t="s">
        <v>52</v>
      </c>
      <c r="D48" s="2" t="s">
        <v>13</v>
      </c>
      <c r="E48" s="2">
        <v>17.1</v>
      </c>
      <c r="F48" s="2">
        <v>3.49</v>
      </c>
      <c r="G48" s="3">
        <f t="shared" si="0"/>
        <v>59.67900000000001</v>
      </c>
      <c r="H48" s="2">
        <v>0</v>
      </c>
      <c r="I48" s="3">
        <f t="shared" si="1"/>
        <v>0</v>
      </c>
      <c r="J48" s="6">
        <f t="shared" si="2"/>
        <v>59.67900000000001</v>
      </c>
    </row>
    <row r="49" spans="1:10" ht="12.75">
      <c r="A49" s="2" t="s">
        <v>338</v>
      </c>
      <c r="B49" s="2" t="s">
        <v>59</v>
      </c>
      <c r="C49" s="2" t="s">
        <v>52</v>
      </c>
      <c r="D49" s="2" t="s">
        <v>17</v>
      </c>
      <c r="E49" s="2">
        <v>47</v>
      </c>
      <c r="F49" s="2">
        <v>2.28</v>
      </c>
      <c r="G49" s="3">
        <f t="shared" si="0"/>
        <v>107.16</v>
      </c>
      <c r="H49" s="2">
        <v>0</v>
      </c>
      <c r="I49" s="3">
        <f t="shared" si="1"/>
        <v>0</v>
      </c>
      <c r="J49" s="6">
        <f t="shared" si="2"/>
        <v>107.16</v>
      </c>
    </row>
    <row r="50" spans="1:10" ht="12.75">
      <c r="A50" s="2" t="s">
        <v>339</v>
      </c>
      <c r="B50" s="2" t="s">
        <v>60</v>
      </c>
      <c r="C50" s="2" t="s">
        <v>52</v>
      </c>
      <c r="D50" s="2" t="s">
        <v>37</v>
      </c>
      <c r="E50" s="2">
        <v>76.86</v>
      </c>
      <c r="F50" s="2">
        <v>1.04</v>
      </c>
      <c r="G50" s="3">
        <f t="shared" si="0"/>
        <v>79.9344</v>
      </c>
      <c r="H50" s="2">
        <v>0</v>
      </c>
      <c r="I50" s="3">
        <f t="shared" si="1"/>
        <v>0</v>
      </c>
      <c r="J50" s="6">
        <f t="shared" si="2"/>
        <v>79.9344</v>
      </c>
    </row>
    <row r="51" spans="1:10" ht="12.75">
      <c r="A51" s="2" t="s">
        <v>340</v>
      </c>
      <c r="B51" s="2" t="s">
        <v>61</v>
      </c>
      <c r="C51" s="2" t="s">
        <v>52</v>
      </c>
      <c r="D51" s="2" t="s">
        <v>13</v>
      </c>
      <c r="E51" s="2">
        <v>3.49</v>
      </c>
      <c r="F51" s="2">
        <v>2.11</v>
      </c>
      <c r="G51" s="3">
        <f t="shared" si="0"/>
        <v>7.3639</v>
      </c>
      <c r="H51" s="2">
        <v>0</v>
      </c>
      <c r="I51" s="3">
        <f t="shared" si="1"/>
        <v>0</v>
      </c>
      <c r="J51" s="6">
        <f t="shared" si="2"/>
        <v>7.3639</v>
      </c>
    </row>
    <row r="52" spans="1:10" s="8" customFormat="1" ht="12.75">
      <c r="A52" s="13" t="s">
        <v>62</v>
      </c>
      <c r="B52" s="13" t="s">
        <v>63</v>
      </c>
      <c r="C52" s="24"/>
      <c r="D52" s="24"/>
      <c r="E52" s="24"/>
      <c r="F52" s="24"/>
      <c r="G52" s="25"/>
      <c r="H52" s="24"/>
      <c r="I52" s="25"/>
      <c r="J52" s="12"/>
    </row>
    <row r="53" spans="1:10" ht="12.75">
      <c r="A53" s="2" t="s">
        <v>341</v>
      </c>
      <c r="B53" s="2" t="s">
        <v>64</v>
      </c>
      <c r="C53" s="2" t="s">
        <v>23</v>
      </c>
      <c r="D53" s="2" t="s">
        <v>34</v>
      </c>
      <c r="E53" s="2">
        <v>160</v>
      </c>
      <c r="F53" s="2">
        <v>23.29</v>
      </c>
      <c r="G53" s="3">
        <f>F53*E53</f>
        <v>3726.3999999999996</v>
      </c>
      <c r="H53" s="2">
        <v>3.7</v>
      </c>
      <c r="I53" s="3">
        <f>H53*E53</f>
        <v>592</v>
      </c>
      <c r="J53" s="6">
        <f>G53+I53</f>
        <v>4318.4</v>
      </c>
    </row>
    <row r="54" spans="1:10" ht="12.75">
      <c r="A54" s="2"/>
      <c r="B54" s="11" t="s">
        <v>466</v>
      </c>
      <c r="C54" s="2"/>
      <c r="D54" s="2"/>
      <c r="E54" s="2"/>
      <c r="F54" s="2"/>
      <c r="G54" s="3"/>
      <c r="H54" s="2"/>
      <c r="I54" s="3"/>
      <c r="J54" s="22">
        <f>SUM(J26:J53)</f>
        <v>15511.530599999998</v>
      </c>
    </row>
    <row r="55" spans="1:10" s="8" customFormat="1" ht="12.75">
      <c r="A55" s="14" t="s">
        <v>65</v>
      </c>
      <c r="B55" s="14" t="s">
        <v>66</v>
      </c>
      <c r="C55" s="30"/>
      <c r="D55" s="30"/>
      <c r="E55" s="30"/>
      <c r="F55" s="30"/>
      <c r="G55" s="31"/>
      <c r="H55" s="30"/>
      <c r="I55" s="31"/>
      <c r="J55" s="32"/>
    </row>
    <row r="56" spans="1:10" s="8" customFormat="1" ht="12.75">
      <c r="A56" s="13" t="s">
        <v>67</v>
      </c>
      <c r="B56" s="13" t="s">
        <v>68</v>
      </c>
      <c r="C56" s="24"/>
      <c r="D56" s="24"/>
      <c r="E56" s="24"/>
      <c r="F56" s="24"/>
      <c r="G56" s="25"/>
      <c r="H56" s="24"/>
      <c r="I56" s="25"/>
      <c r="J56" s="12"/>
    </row>
    <row r="57" spans="1:10" ht="12.75">
      <c r="A57" s="2" t="s">
        <v>342</v>
      </c>
      <c r="B57" s="2" t="s">
        <v>69</v>
      </c>
      <c r="C57" s="2" t="s">
        <v>23</v>
      </c>
      <c r="D57" s="2" t="s">
        <v>17</v>
      </c>
      <c r="E57" s="2">
        <v>160</v>
      </c>
      <c r="F57" s="2">
        <v>1.44</v>
      </c>
      <c r="G57" s="3">
        <f aca="true" t="shared" si="3" ref="G57:G63">F57*E57</f>
        <v>230.39999999999998</v>
      </c>
      <c r="H57" s="2">
        <v>1.4</v>
      </c>
      <c r="I57" s="3">
        <f aca="true" t="shared" si="4" ref="I57:I63">H57*E57</f>
        <v>224</v>
      </c>
      <c r="J57" s="6">
        <f aca="true" t="shared" si="5" ref="J57:J63">G57+I57</f>
        <v>454.4</v>
      </c>
    </row>
    <row r="58" spans="1:10" ht="12.75">
      <c r="A58" s="2" t="s">
        <v>343</v>
      </c>
      <c r="B58" s="2" t="s">
        <v>70</v>
      </c>
      <c r="C58" s="2" t="s">
        <v>23</v>
      </c>
      <c r="D58" s="2" t="s">
        <v>13</v>
      </c>
      <c r="E58" s="2">
        <v>3.15</v>
      </c>
      <c r="F58" s="2">
        <v>1.31</v>
      </c>
      <c r="G58" s="3">
        <f t="shared" si="3"/>
        <v>4.1265</v>
      </c>
      <c r="H58" s="2">
        <v>1.56</v>
      </c>
      <c r="I58" s="3">
        <f t="shared" si="4"/>
        <v>4.914</v>
      </c>
      <c r="J58" s="6">
        <f t="shared" si="5"/>
        <v>9.0405</v>
      </c>
    </row>
    <row r="59" spans="1:10" ht="12.75">
      <c r="A59" s="2" t="s">
        <v>344</v>
      </c>
      <c r="B59" s="2" t="s">
        <v>71</v>
      </c>
      <c r="C59" s="2" t="s">
        <v>23</v>
      </c>
      <c r="D59" s="2" t="s">
        <v>37</v>
      </c>
      <c r="E59" s="2">
        <v>27.4</v>
      </c>
      <c r="F59" s="2">
        <v>0</v>
      </c>
      <c r="G59" s="3">
        <f t="shared" si="3"/>
        <v>0</v>
      </c>
      <c r="H59" s="2">
        <v>2.24</v>
      </c>
      <c r="I59" s="3">
        <f t="shared" si="4"/>
        <v>61.376000000000005</v>
      </c>
      <c r="J59" s="6">
        <f t="shared" si="5"/>
        <v>61.376000000000005</v>
      </c>
    </row>
    <row r="60" spans="1:10" ht="12.75">
      <c r="A60" s="2" t="s">
        <v>345</v>
      </c>
      <c r="B60" s="2" t="s">
        <v>72</v>
      </c>
      <c r="C60" s="2" t="s">
        <v>52</v>
      </c>
      <c r="D60" s="2" t="s">
        <v>37</v>
      </c>
      <c r="E60" s="2">
        <v>57.69</v>
      </c>
      <c r="F60" s="2">
        <v>12.12</v>
      </c>
      <c r="G60" s="3">
        <f t="shared" si="3"/>
        <v>699.2027999999999</v>
      </c>
      <c r="H60" s="2">
        <v>0</v>
      </c>
      <c r="I60" s="3">
        <f t="shared" si="4"/>
        <v>0</v>
      </c>
      <c r="J60" s="6">
        <f t="shared" si="5"/>
        <v>699.2027999999999</v>
      </c>
    </row>
    <row r="61" spans="1:10" ht="25.5">
      <c r="A61" s="2" t="s">
        <v>346</v>
      </c>
      <c r="B61" s="2" t="s">
        <v>73</v>
      </c>
      <c r="C61" s="2" t="s">
        <v>23</v>
      </c>
      <c r="D61" s="2" t="s">
        <v>13</v>
      </c>
      <c r="E61" s="2">
        <v>95.91</v>
      </c>
      <c r="F61" s="2">
        <v>7.7</v>
      </c>
      <c r="G61" s="3">
        <f t="shared" si="3"/>
        <v>738.507</v>
      </c>
      <c r="H61" s="2">
        <v>11.76</v>
      </c>
      <c r="I61" s="3">
        <f t="shared" si="4"/>
        <v>1127.9016</v>
      </c>
      <c r="J61" s="6">
        <f t="shared" si="5"/>
        <v>1866.4085999999998</v>
      </c>
    </row>
    <row r="62" spans="1:10" ht="12.75">
      <c r="A62" s="2" t="s">
        <v>347</v>
      </c>
      <c r="B62" s="2" t="s">
        <v>74</v>
      </c>
      <c r="C62" s="2" t="s">
        <v>23</v>
      </c>
      <c r="D62" s="2" t="s">
        <v>37</v>
      </c>
      <c r="E62" s="2">
        <v>27.4</v>
      </c>
      <c r="F62" s="2">
        <v>6.9</v>
      </c>
      <c r="G62" s="3">
        <f t="shared" si="3"/>
        <v>189.06</v>
      </c>
      <c r="H62" s="2">
        <v>8.7</v>
      </c>
      <c r="I62" s="3">
        <f t="shared" si="4"/>
        <v>238.37999999999997</v>
      </c>
      <c r="J62" s="6">
        <f t="shared" si="5"/>
        <v>427.43999999999994</v>
      </c>
    </row>
    <row r="63" spans="1:10" ht="25.5">
      <c r="A63" s="2" t="s">
        <v>348</v>
      </c>
      <c r="B63" s="2" t="s">
        <v>75</v>
      </c>
      <c r="C63" s="2" t="s">
        <v>23</v>
      </c>
      <c r="D63" s="2" t="s">
        <v>37</v>
      </c>
      <c r="E63" s="2">
        <v>30.33</v>
      </c>
      <c r="F63" s="2">
        <v>41.48</v>
      </c>
      <c r="G63" s="3">
        <f t="shared" si="3"/>
        <v>1258.0883999999999</v>
      </c>
      <c r="H63" s="2">
        <v>14.02</v>
      </c>
      <c r="I63" s="3">
        <f t="shared" si="4"/>
        <v>425.22659999999996</v>
      </c>
      <c r="J63" s="6">
        <f t="shared" si="5"/>
        <v>1683.3149999999998</v>
      </c>
    </row>
    <row r="64" spans="1:10" ht="12.75">
      <c r="A64" s="2"/>
      <c r="B64" s="11" t="s">
        <v>466</v>
      </c>
      <c r="C64" s="2"/>
      <c r="D64" s="2"/>
      <c r="E64" s="2"/>
      <c r="F64" s="2"/>
      <c r="G64" s="3"/>
      <c r="H64" s="2"/>
      <c r="I64" s="3"/>
      <c r="J64" s="22">
        <f>SUM(J57:J63)</f>
        <v>5201.1829</v>
      </c>
    </row>
    <row r="65" spans="1:10" s="8" customFormat="1" ht="12.75">
      <c r="A65" s="14" t="s">
        <v>76</v>
      </c>
      <c r="B65" s="14" t="s">
        <v>77</v>
      </c>
      <c r="C65" s="30"/>
      <c r="D65" s="30"/>
      <c r="E65" s="30"/>
      <c r="F65" s="30"/>
      <c r="G65" s="31"/>
      <c r="H65" s="30"/>
      <c r="I65" s="31"/>
      <c r="J65" s="32"/>
    </row>
    <row r="66" spans="1:10" s="8" customFormat="1" ht="12.75">
      <c r="A66" s="13" t="s">
        <v>78</v>
      </c>
      <c r="B66" s="13" t="s">
        <v>79</v>
      </c>
      <c r="C66" s="24"/>
      <c r="D66" s="24"/>
      <c r="E66" s="24"/>
      <c r="F66" s="24"/>
      <c r="G66" s="25"/>
      <c r="H66" s="24"/>
      <c r="I66" s="25"/>
      <c r="J66" s="12"/>
    </row>
    <row r="67" spans="1:10" ht="12.75">
      <c r="A67" s="2" t="s">
        <v>349</v>
      </c>
      <c r="B67" s="2" t="s">
        <v>80</v>
      </c>
      <c r="C67" s="2" t="s">
        <v>23</v>
      </c>
      <c r="D67" s="2" t="s">
        <v>17</v>
      </c>
      <c r="E67" s="2">
        <v>13</v>
      </c>
      <c r="F67" s="2">
        <v>3.47</v>
      </c>
      <c r="G67" s="3">
        <f aca="true" t="shared" si="6" ref="G67:G81">F67*E67</f>
        <v>45.11</v>
      </c>
      <c r="H67" s="2">
        <v>2.42</v>
      </c>
      <c r="I67" s="3">
        <f aca="true" t="shared" si="7" ref="I67:I81">H67*E67</f>
        <v>31.46</v>
      </c>
      <c r="J67" s="6">
        <f aca="true" t="shared" si="8" ref="J67:J81">G67+I67</f>
        <v>76.57</v>
      </c>
    </row>
    <row r="68" spans="1:10" ht="12.75">
      <c r="A68" s="2" t="s">
        <v>350</v>
      </c>
      <c r="B68" s="2" t="s">
        <v>81</v>
      </c>
      <c r="C68" s="2" t="s">
        <v>23</v>
      </c>
      <c r="D68" s="2" t="s">
        <v>17</v>
      </c>
      <c r="E68" s="2">
        <v>1</v>
      </c>
      <c r="F68" s="2">
        <v>4.08</v>
      </c>
      <c r="G68" s="3">
        <f t="shared" si="6"/>
        <v>4.08</v>
      </c>
      <c r="H68" s="2">
        <v>2.42</v>
      </c>
      <c r="I68" s="3">
        <f t="shared" si="7"/>
        <v>2.42</v>
      </c>
      <c r="J68" s="6">
        <f t="shared" si="8"/>
        <v>6.5</v>
      </c>
    </row>
    <row r="69" spans="1:10" ht="12.75">
      <c r="A69" s="2" t="s">
        <v>351</v>
      </c>
      <c r="B69" s="2" t="s">
        <v>82</v>
      </c>
      <c r="C69" s="2" t="s">
        <v>23</v>
      </c>
      <c r="D69" s="2" t="s">
        <v>17</v>
      </c>
      <c r="E69" s="2">
        <v>2</v>
      </c>
      <c r="F69" s="2">
        <v>5.49</v>
      </c>
      <c r="G69" s="3">
        <f t="shared" si="6"/>
        <v>10.98</v>
      </c>
      <c r="H69" s="2">
        <v>2.55</v>
      </c>
      <c r="I69" s="3">
        <f t="shared" si="7"/>
        <v>5.1</v>
      </c>
      <c r="J69" s="6">
        <f t="shared" si="8"/>
        <v>16.08</v>
      </c>
    </row>
    <row r="70" spans="1:10" ht="12.75">
      <c r="A70" s="2" t="s">
        <v>352</v>
      </c>
      <c r="B70" s="2" t="s">
        <v>83</v>
      </c>
      <c r="C70" s="2" t="s">
        <v>23</v>
      </c>
      <c r="D70" s="2" t="s">
        <v>17</v>
      </c>
      <c r="E70" s="2">
        <v>7</v>
      </c>
      <c r="F70" s="2">
        <v>1.07</v>
      </c>
      <c r="G70" s="3">
        <f t="shared" si="6"/>
        <v>7.49</v>
      </c>
      <c r="H70" s="2">
        <v>2.55</v>
      </c>
      <c r="I70" s="3">
        <f t="shared" si="7"/>
        <v>17.849999999999998</v>
      </c>
      <c r="J70" s="6">
        <f t="shared" si="8"/>
        <v>25.339999999999996</v>
      </c>
    </row>
    <row r="71" spans="1:10" ht="12.75">
      <c r="A71" s="2" t="s">
        <v>353</v>
      </c>
      <c r="B71" s="2" t="s">
        <v>84</v>
      </c>
      <c r="C71" s="2" t="s">
        <v>23</v>
      </c>
      <c r="D71" s="2" t="s">
        <v>17</v>
      </c>
      <c r="E71" s="2">
        <v>4</v>
      </c>
      <c r="F71" s="2">
        <v>2.52</v>
      </c>
      <c r="G71" s="3">
        <f t="shared" si="6"/>
        <v>10.08</v>
      </c>
      <c r="H71" s="2">
        <v>2.55</v>
      </c>
      <c r="I71" s="3">
        <f t="shared" si="7"/>
        <v>10.2</v>
      </c>
      <c r="J71" s="6">
        <f t="shared" si="8"/>
        <v>20.28</v>
      </c>
    </row>
    <row r="72" spans="1:10" ht="12.75">
      <c r="A72" s="2" t="s">
        <v>354</v>
      </c>
      <c r="B72" s="2" t="s">
        <v>85</v>
      </c>
      <c r="C72" s="2" t="s">
        <v>23</v>
      </c>
      <c r="D72" s="2" t="s">
        <v>17</v>
      </c>
      <c r="E72" s="2">
        <v>13</v>
      </c>
      <c r="F72" s="2">
        <v>4.32</v>
      </c>
      <c r="G72" s="3">
        <f t="shared" si="6"/>
        <v>56.160000000000004</v>
      </c>
      <c r="H72" s="2">
        <v>1.21</v>
      </c>
      <c r="I72" s="3">
        <f t="shared" si="7"/>
        <v>15.73</v>
      </c>
      <c r="J72" s="6">
        <f t="shared" si="8"/>
        <v>71.89</v>
      </c>
    </row>
    <row r="73" spans="1:10" ht="12.75">
      <c r="A73" s="2" t="s">
        <v>355</v>
      </c>
      <c r="B73" s="2" t="s">
        <v>86</v>
      </c>
      <c r="C73" s="2" t="s">
        <v>23</v>
      </c>
      <c r="D73" s="2" t="s">
        <v>37</v>
      </c>
      <c r="E73" s="2">
        <v>53.78</v>
      </c>
      <c r="F73" s="2">
        <v>1.82</v>
      </c>
      <c r="G73" s="3">
        <f t="shared" si="6"/>
        <v>97.87960000000001</v>
      </c>
      <c r="H73" s="2">
        <v>1.61</v>
      </c>
      <c r="I73" s="3">
        <f t="shared" si="7"/>
        <v>86.5858</v>
      </c>
      <c r="J73" s="6">
        <f t="shared" si="8"/>
        <v>184.46540000000002</v>
      </c>
    </row>
    <row r="74" spans="1:10" ht="12.75">
      <c r="A74" s="2" t="s">
        <v>356</v>
      </c>
      <c r="B74" s="2" t="s">
        <v>87</v>
      </c>
      <c r="C74" s="2" t="s">
        <v>23</v>
      </c>
      <c r="D74" s="2" t="s">
        <v>37</v>
      </c>
      <c r="E74" s="2">
        <v>10.37</v>
      </c>
      <c r="F74" s="2">
        <v>4.47</v>
      </c>
      <c r="G74" s="3">
        <f t="shared" si="6"/>
        <v>46.353899999999996</v>
      </c>
      <c r="H74" s="2">
        <v>1.75</v>
      </c>
      <c r="I74" s="3">
        <f t="shared" si="7"/>
        <v>18.147499999999997</v>
      </c>
      <c r="J74" s="6">
        <f t="shared" si="8"/>
        <v>64.50139999999999</v>
      </c>
    </row>
    <row r="75" spans="1:10" ht="12.75">
      <c r="A75" s="2" t="s">
        <v>357</v>
      </c>
      <c r="B75" s="2" t="s">
        <v>88</v>
      </c>
      <c r="C75" s="2" t="s">
        <v>23</v>
      </c>
      <c r="D75" s="2" t="s">
        <v>17</v>
      </c>
      <c r="E75" s="2">
        <v>5</v>
      </c>
      <c r="F75" s="2">
        <v>0.95</v>
      </c>
      <c r="G75" s="3">
        <f t="shared" si="6"/>
        <v>4.75</v>
      </c>
      <c r="H75" s="2">
        <v>1.21</v>
      </c>
      <c r="I75" s="3">
        <f t="shared" si="7"/>
        <v>6.05</v>
      </c>
      <c r="J75" s="6">
        <f t="shared" si="8"/>
        <v>10.8</v>
      </c>
    </row>
    <row r="76" spans="1:10" ht="12.75">
      <c r="A76" s="2" t="s">
        <v>358</v>
      </c>
      <c r="B76" s="2" t="s">
        <v>89</v>
      </c>
      <c r="C76" s="2" t="s">
        <v>23</v>
      </c>
      <c r="D76" s="2" t="s">
        <v>17</v>
      </c>
      <c r="E76" s="2">
        <v>10</v>
      </c>
      <c r="F76" s="2">
        <v>1.69</v>
      </c>
      <c r="G76" s="3">
        <f t="shared" si="6"/>
        <v>16.9</v>
      </c>
      <c r="H76" s="2">
        <v>1.21</v>
      </c>
      <c r="I76" s="3">
        <f t="shared" si="7"/>
        <v>12.1</v>
      </c>
      <c r="J76" s="6">
        <f t="shared" si="8"/>
        <v>29</v>
      </c>
    </row>
    <row r="77" spans="1:10" ht="12.75">
      <c r="A77" s="2" t="s">
        <v>359</v>
      </c>
      <c r="B77" s="2" t="s">
        <v>90</v>
      </c>
      <c r="C77" s="2" t="s">
        <v>23</v>
      </c>
      <c r="D77" s="2" t="s">
        <v>17</v>
      </c>
      <c r="E77" s="2">
        <v>8</v>
      </c>
      <c r="F77" s="2">
        <v>1.21</v>
      </c>
      <c r="G77" s="3">
        <f t="shared" si="6"/>
        <v>9.68</v>
      </c>
      <c r="H77" s="2">
        <v>2.42</v>
      </c>
      <c r="I77" s="3">
        <f t="shared" si="7"/>
        <v>19.36</v>
      </c>
      <c r="J77" s="6">
        <f t="shared" si="8"/>
        <v>29.04</v>
      </c>
    </row>
    <row r="78" spans="1:10" ht="12.75">
      <c r="A78" s="2" t="s">
        <v>360</v>
      </c>
      <c r="B78" s="2" t="s">
        <v>91</v>
      </c>
      <c r="C78" s="2" t="s">
        <v>23</v>
      </c>
      <c r="D78" s="2" t="s">
        <v>17</v>
      </c>
      <c r="E78" s="2">
        <v>19</v>
      </c>
      <c r="F78" s="2">
        <v>1.62</v>
      </c>
      <c r="G78" s="3">
        <f t="shared" si="6"/>
        <v>30.78</v>
      </c>
      <c r="H78" s="2">
        <v>2.42</v>
      </c>
      <c r="I78" s="3">
        <f t="shared" si="7"/>
        <v>45.98</v>
      </c>
      <c r="J78" s="6">
        <f t="shared" si="8"/>
        <v>76.75999999999999</v>
      </c>
    </row>
    <row r="79" spans="1:10" ht="12.75">
      <c r="A79" s="2" t="s">
        <v>361</v>
      </c>
      <c r="B79" s="2" t="s">
        <v>92</v>
      </c>
      <c r="C79" s="2" t="s">
        <v>23</v>
      </c>
      <c r="D79" s="2" t="s">
        <v>17</v>
      </c>
      <c r="E79" s="2">
        <v>3</v>
      </c>
      <c r="F79" s="2">
        <v>3.6</v>
      </c>
      <c r="G79" s="3">
        <f t="shared" si="6"/>
        <v>10.8</v>
      </c>
      <c r="H79" s="2">
        <v>2.42</v>
      </c>
      <c r="I79" s="3">
        <f t="shared" si="7"/>
        <v>7.26</v>
      </c>
      <c r="J79" s="6">
        <f t="shared" si="8"/>
        <v>18.060000000000002</v>
      </c>
    </row>
    <row r="80" spans="1:10" ht="12.75">
      <c r="A80" s="2" t="s">
        <v>362</v>
      </c>
      <c r="B80" s="2" t="s">
        <v>93</v>
      </c>
      <c r="C80" s="2" t="s">
        <v>23</v>
      </c>
      <c r="D80" s="2" t="s">
        <v>17</v>
      </c>
      <c r="E80" s="2">
        <v>8</v>
      </c>
      <c r="F80" s="2">
        <v>38.37</v>
      </c>
      <c r="G80" s="3">
        <f t="shared" si="6"/>
        <v>306.96</v>
      </c>
      <c r="H80" s="2">
        <v>8.2</v>
      </c>
      <c r="I80" s="3">
        <f t="shared" si="7"/>
        <v>65.6</v>
      </c>
      <c r="J80" s="6">
        <f t="shared" si="8"/>
        <v>372.55999999999995</v>
      </c>
    </row>
    <row r="81" spans="1:10" ht="12.75">
      <c r="A81" s="2" t="s">
        <v>363</v>
      </c>
      <c r="B81" s="2" t="s">
        <v>94</v>
      </c>
      <c r="C81" s="2" t="s">
        <v>23</v>
      </c>
      <c r="D81" s="2" t="s">
        <v>17</v>
      </c>
      <c r="E81" s="2">
        <v>2</v>
      </c>
      <c r="F81" s="2">
        <v>50.36</v>
      </c>
      <c r="G81" s="3">
        <f t="shared" si="6"/>
        <v>100.72</v>
      </c>
      <c r="H81" s="2">
        <v>8.87</v>
      </c>
      <c r="I81" s="3">
        <f t="shared" si="7"/>
        <v>17.74</v>
      </c>
      <c r="J81" s="6">
        <f t="shared" si="8"/>
        <v>118.46</v>
      </c>
    </row>
    <row r="82" spans="1:10" s="8" customFormat="1" ht="12.75">
      <c r="A82" s="13" t="s">
        <v>95</v>
      </c>
      <c r="B82" s="13" t="s">
        <v>96</v>
      </c>
      <c r="C82" s="24"/>
      <c r="D82" s="24"/>
      <c r="E82" s="24"/>
      <c r="F82" s="24"/>
      <c r="G82" s="25"/>
      <c r="H82" s="24"/>
      <c r="I82" s="25"/>
      <c r="J82" s="12"/>
    </row>
    <row r="83" spans="1:10" ht="12.75">
      <c r="A83" s="2" t="s">
        <v>364</v>
      </c>
      <c r="B83" s="2" t="s">
        <v>97</v>
      </c>
      <c r="C83" s="2" t="s">
        <v>23</v>
      </c>
      <c r="D83" s="2" t="s">
        <v>17</v>
      </c>
      <c r="E83" s="2">
        <v>1</v>
      </c>
      <c r="F83" s="2">
        <v>14.52</v>
      </c>
      <c r="G83" s="3">
        <f aca="true" t="shared" si="9" ref="G83:G102">F83*E83</f>
        <v>14.52</v>
      </c>
      <c r="H83" s="2">
        <v>6.18</v>
      </c>
      <c r="I83" s="3">
        <f aca="true" t="shared" si="10" ref="I83:I102">H83*E83</f>
        <v>6.18</v>
      </c>
      <c r="J83" s="6">
        <f aca="true" t="shared" si="11" ref="J83:J102">G83+I83</f>
        <v>20.7</v>
      </c>
    </row>
    <row r="84" spans="1:10" ht="12.75">
      <c r="A84" s="2" t="s">
        <v>365</v>
      </c>
      <c r="B84" s="2" t="s">
        <v>98</v>
      </c>
      <c r="C84" s="2" t="s">
        <v>23</v>
      </c>
      <c r="D84" s="2" t="s">
        <v>17</v>
      </c>
      <c r="E84" s="2">
        <v>7</v>
      </c>
      <c r="F84" s="2">
        <v>10.94</v>
      </c>
      <c r="G84" s="3">
        <f t="shared" si="9"/>
        <v>76.58</v>
      </c>
      <c r="H84" s="2">
        <v>6.18</v>
      </c>
      <c r="I84" s="3">
        <f t="shared" si="10"/>
        <v>43.26</v>
      </c>
      <c r="J84" s="6">
        <f t="shared" si="11"/>
        <v>119.84</v>
      </c>
    </row>
    <row r="85" spans="1:10" ht="12.75">
      <c r="A85" s="2" t="s">
        <v>366</v>
      </c>
      <c r="B85" s="2" t="s">
        <v>99</v>
      </c>
      <c r="C85" s="2" t="s">
        <v>23</v>
      </c>
      <c r="D85" s="2" t="s">
        <v>17</v>
      </c>
      <c r="E85" s="2">
        <v>10</v>
      </c>
      <c r="F85" s="2">
        <v>5.59</v>
      </c>
      <c r="G85" s="3">
        <f t="shared" si="9"/>
        <v>55.9</v>
      </c>
      <c r="H85" s="2">
        <v>3.9</v>
      </c>
      <c r="I85" s="3">
        <f t="shared" si="10"/>
        <v>39</v>
      </c>
      <c r="J85" s="6">
        <f t="shared" si="11"/>
        <v>94.9</v>
      </c>
    </row>
    <row r="86" spans="1:10" ht="12.75">
      <c r="A86" s="2" t="s">
        <v>367</v>
      </c>
      <c r="B86" s="2" t="s">
        <v>100</v>
      </c>
      <c r="C86" s="2" t="s">
        <v>23</v>
      </c>
      <c r="D86" s="2" t="s">
        <v>37</v>
      </c>
      <c r="E86" s="2">
        <v>15.36</v>
      </c>
      <c r="F86" s="2">
        <v>3.02</v>
      </c>
      <c r="G86" s="3">
        <f t="shared" si="9"/>
        <v>46.3872</v>
      </c>
      <c r="H86" s="2">
        <v>3.23</v>
      </c>
      <c r="I86" s="3">
        <f t="shared" si="10"/>
        <v>49.6128</v>
      </c>
      <c r="J86" s="6">
        <f t="shared" si="11"/>
        <v>96</v>
      </c>
    </row>
    <row r="87" spans="1:10" ht="12.75">
      <c r="A87" s="2" t="s">
        <v>368</v>
      </c>
      <c r="B87" s="2" t="s">
        <v>101</v>
      </c>
      <c r="C87" s="2" t="s">
        <v>23</v>
      </c>
      <c r="D87" s="2" t="s">
        <v>37</v>
      </c>
      <c r="E87" s="2">
        <v>18.01</v>
      </c>
      <c r="F87" s="2">
        <v>4.63</v>
      </c>
      <c r="G87" s="3">
        <f t="shared" si="9"/>
        <v>83.3863</v>
      </c>
      <c r="H87" s="2">
        <v>4.03</v>
      </c>
      <c r="I87" s="3">
        <f t="shared" si="10"/>
        <v>72.58030000000001</v>
      </c>
      <c r="J87" s="6">
        <f t="shared" si="11"/>
        <v>155.96660000000003</v>
      </c>
    </row>
    <row r="88" spans="1:10" ht="12.75">
      <c r="A88" s="2" t="s">
        <v>369</v>
      </c>
      <c r="B88" s="2" t="s">
        <v>102</v>
      </c>
      <c r="C88" s="2" t="s">
        <v>23</v>
      </c>
      <c r="D88" s="2" t="s">
        <v>37</v>
      </c>
      <c r="E88" s="2">
        <v>2.8</v>
      </c>
      <c r="F88" s="2">
        <v>6.01</v>
      </c>
      <c r="G88" s="3">
        <f t="shared" si="9"/>
        <v>16.828</v>
      </c>
      <c r="H88" s="2">
        <v>6.45</v>
      </c>
      <c r="I88" s="3">
        <f t="shared" si="10"/>
        <v>18.06</v>
      </c>
      <c r="J88" s="6">
        <f t="shared" si="11"/>
        <v>34.888</v>
      </c>
    </row>
    <row r="89" spans="1:10" ht="12.75">
      <c r="A89" s="2" t="s">
        <v>370</v>
      </c>
      <c r="B89" s="2" t="s">
        <v>103</v>
      </c>
      <c r="C89" s="2" t="s">
        <v>23</v>
      </c>
      <c r="D89" s="2" t="s">
        <v>37</v>
      </c>
      <c r="E89" s="2">
        <v>34.9</v>
      </c>
      <c r="F89" s="2">
        <v>7.25</v>
      </c>
      <c r="G89" s="3">
        <f t="shared" si="9"/>
        <v>253.02499999999998</v>
      </c>
      <c r="H89" s="2">
        <v>6.99</v>
      </c>
      <c r="I89" s="3">
        <f t="shared" si="10"/>
        <v>243.951</v>
      </c>
      <c r="J89" s="6">
        <f t="shared" si="11"/>
        <v>496.976</v>
      </c>
    </row>
    <row r="90" spans="1:10" ht="12.75">
      <c r="A90" s="2" t="s">
        <v>371</v>
      </c>
      <c r="B90" s="2" t="s">
        <v>104</v>
      </c>
      <c r="C90" s="2" t="s">
        <v>23</v>
      </c>
      <c r="D90" s="2" t="s">
        <v>17</v>
      </c>
      <c r="E90" s="2">
        <v>3</v>
      </c>
      <c r="F90" s="2">
        <v>6.05</v>
      </c>
      <c r="G90" s="3">
        <f t="shared" si="9"/>
        <v>18.15</v>
      </c>
      <c r="H90" s="2">
        <v>3.76</v>
      </c>
      <c r="I90" s="3">
        <f t="shared" si="10"/>
        <v>11.28</v>
      </c>
      <c r="J90" s="6">
        <f t="shared" si="11"/>
        <v>29.43</v>
      </c>
    </row>
    <row r="91" spans="1:10" ht="12.75">
      <c r="A91" s="2" t="s">
        <v>372</v>
      </c>
      <c r="B91" s="2" t="s">
        <v>105</v>
      </c>
      <c r="C91" s="2" t="s">
        <v>23</v>
      </c>
      <c r="D91" s="2" t="s">
        <v>17</v>
      </c>
      <c r="E91" s="2">
        <v>9</v>
      </c>
      <c r="F91" s="2">
        <v>22.64</v>
      </c>
      <c r="G91" s="3">
        <f t="shared" si="9"/>
        <v>203.76</v>
      </c>
      <c r="H91" s="2">
        <v>6.05</v>
      </c>
      <c r="I91" s="3">
        <f t="shared" si="10"/>
        <v>54.449999999999996</v>
      </c>
      <c r="J91" s="6">
        <f t="shared" si="11"/>
        <v>258.21</v>
      </c>
    </row>
    <row r="92" spans="1:10" ht="12.75">
      <c r="A92" s="2" t="s">
        <v>373</v>
      </c>
      <c r="B92" s="2" t="s">
        <v>106</v>
      </c>
      <c r="C92" s="2" t="s">
        <v>23</v>
      </c>
      <c r="D92" s="2" t="s">
        <v>17</v>
      </c>
      <c r="E92" s="2">
        <v>2</v>
      </c>
      <c r="F92" s="2">
        <v>5.96</v>
      </c>
      <c r="G92" s="3">
        <f t="shared" si="9"/>
        <v>11.92</v>
      </c>
      <c r="H92" s="2">
        <v>3.76</v>
      </c>
      <c r="I92" s="3">
        <f t="shared" si="10"/>
        <v>7.52</v>
      </c>
      <c r="J92" s="6">
        <f t="shared" si="11"/>
        <v>19.439999999999998</v>
      </c>
    </row>
    <row r="93" spans="1:10" ht="12.75">
      <c r="A93" s="2" t="s">
        <v>374</v>
      </c>
      <c r="B93" s="2" t="s">
        <v>107</v>
      </c>
      <c r="C93" s="2" t="s">
        <v>23</v>
      </c>
      <c r="D93" s="2" t="s">
        <v>17</v>
      </c>
      <c r="E93" s="2">
        <v>6</v>
      </c>
      <c r="F93" s="2">
        <v>12.83</v>
      </c>
      <c r="G93" s="3">
        <f t="shared" si="9"/>
        <v>76.98</v>
      </c>
      <c r="H93" s="2">
        <v>6.05</v>
      </c>
      <c r="I93" s="3">
        <f t="shared" si="10"/>
        <v>36.3</v>
      </c>
      <c r="J93" s="6">
        <f t="shared" si="11"/>
        <v>113.28</v>
      </c>
    </row>
    <row r="94" spans="1:10" ht="12.75">
      <c r="A94" s="2" t="s">
        <v>375</v>
      </c>
      <c r="B94" s="2" t="s">
        <v>108</v>
      </c>
      <c r="C94" s="2" t="s">
        <v>23</v>
      </c>
      <c r="D94" s="2" t="s">
        <v>17</v>
      </c>
      <c r="E94" s="2">
        <v>7</v>
      </c>
      <c r="F94" s="2">
        <v>2.6</v>
      </c>
      <c r="G94" s="3">
        <f t="shared" si="9"/>
        <v>18.2</v>
      </c>
      <c r="H94" s="2">
        <v>3.76</v>
      </c>
      <c r="I94" s="3">
        <f t="shared" si="10"/>
        <v>26.32</v>
      </c>
      <c r="J94" s="6">
        <f t="shared" si="11"/>
        <v>44.519999999999996</v>
      </c>
    </row>
    <row r="95" spans="1:10" ht="12.75">
      <c r="A95" s="2" t="s">
        <v>376</v>
      </c>
      <c r="B95" s="2" t="s">
        <v>109</v>
      </c>
      <c r="C95" s="2" t="s">
        <v>23</v>
      </c>
      <c r="D95" s="2" t="s">
        <v>17</v>
      </c>
      <c r="E95" s="2">
        <v>6</v>
      </c>
      <c r="F95" s="2">
        <v>1.79</v>
      </c>
      <c r="G95" s="3">
        <f t="shared" si="9"/>
        <v>10.74</v>
      </c>
      <c r="H95" s="2">
        <v>3.76</v>
      </c>
      <c r="I95" s="3">
        <f t="shared" si="10"/>
        <v>22.56</v>
      </c>
      <c r="J95" s="6">
        <f t="shared" si="11"/>
        <v>33.3</v>
      </c>
    </row>
    <row r="96" spans="1:10" ht="12.75">
      <c r="A96" s="2" t="s">
        <v>377</v>
      </c>
      <c r="B96" s="2" t="s">
        <v>110</v>
      </c>
      <c r="C96" s="2" t="s">
        <v>23</v>
      </c>
      <c r="D96" s="2" t="s">
        <v>17</v>
      </c>
      <c r="E96" s="2">
        <v>7</v>
      </c>
      <c r="F96" s="2">
        <v>2.64</v>
      </c>
      <c r="G96" s="3">
        <f t="shared" si="9"/>
        <v>18.48</v>
      </c>
      <c r="H96" s="2">
        <v>3.76</v>
      </c>
      <c r="I96" s="3">
        <f t="shared" si="10"/>
        <v>26.32</v>
      </c>
      <c r="J96" s="6">
        <f t="shared" si="11"/>
        <v>44.8</v>
      </c>
    </row>
    <row r="97" spans="1:10" ht="12.75">
      <c r="A97" s="2" t="s">
        <v>378</v>
      </c>
      <c r="B97" s="2" t="s">
        <v>111</v>
      </c>
      <c r="C97" s="2" t="s">
        <v>23</v>
      </c>
      <c r="D97" s="2" t="s">
        <v>17</v>
      </c>
      <c r="E97" s="2">
        <v>7</v>
      </c>
      <c r="F97" s="2">
        <v>1.72</v>
      </c>
      <c r="G97" s="3">
        <f t="shared" si="9"/>
        <v>12.04</v>
      </c>
      <c r="H97" s="2">
        <v>3.76</v>
      </c>
      <c r="I97" s="3">
        <f t="shared" si="10"/>
        <v>26.32</v>
      </c>
      <c r="J97" s="6">
        <f t="shared" si="11"/>
        <v>38.36</v>
      </c>
    </row>
    <row r="98" spans="1:10" ht="12.75">
      <c r="A98" s="2" t="s">
        <v>379</v>
      </c>
      <c r="B98" s="2" t="s">
        <v>112</v>
      </c>
      <c r="C98" s="2" t="s">
        <v>23</v>
      </c>
      <c r="D98" s="2" t="s">
        <v>17</v>
      </c>
      <c r="E98" s="2">
        <v>16</v>
      </c>
      <c r="F98" s="2">
        <v>2.31</v>
      </c>
      <c r="G98" s="3">
        <f t="shared" si="9"/>
        <v>36.96</v>
      </c>
      <c r="H98" s="2">
        <v>3.76</v>
      </c>
      <c r="I98" s="3">
        <f t="shared" si="10"/>
        <v>60.16</v>
      </c>
      <c r="J98" s="6">
        <f t="shared" si="11"/>
        <v>97.12</v>
      </c>
    </row>
    <row r="99" spans="1:10" ht="12.75">
      <c r="A99" s="2" t="s">
        <v>380</v>
      </c>
      <c r="B99" s="2" t="s">
        <v>113</v>
      </c>
      <c r="C99" s="2" t="s">
        <v>23</v>
      </c>
      <c r="D99" s="2" t="s">
        <v>17</v>
      </c>
      <c r="E99" s="2">
        <v>1</v>
      </c>
      <c r="F99" s="2">
        <v>4.49</v>
      </c>
      <c r="G99" s="3">
        <f t="shared" si="9"/>
        <v>4.49</v>
      </c>
      <c r="H99" s="2">
        <v>4.84</v>
      </c>
      <c r="I99" s="3">
        <f t="shared" si="10"/>
        <v>4.84</v>
      </c>
      <c r="J99" s="6">
        <f t="shared" si="11"/>
        <v>9.33</v>
      </c>
    </row>
    <row r="100" spans="1:10" ht="12.75">
      <c r="A100" s="2" t="s">
        <v>381</v>
      </c>
      <c r="B100" s="2" t="s">
        <v>114</v>
      </c>
      <c r="C100" s="2" t="s">
        <v>23</v>
      </c>
      <c r="D100" s="2" t="s">
        <v>17</v>
      </c>
      <c r="E100" s="2">
        <v>6</v>
      </c>
      <c r="F100" s="2">
        <v>11.42</v>
      </c>
      <c r="G100" s="3">
        <f t="shared" si="9"/>
        <v>68.52</v>
      </c>
      <c r="H100" s="2">
        <v>5.38</v>
      </c>
      <c r="I100" s="3">
        <f t="shared" si="10"/>
        <v>32.28</v>
      </c>
      <c r="J100" s="6">
        <f t="shared" si="11"/>
        <v>100.8</v>
      </c>
    </row>
    <row r="101" spans="1:10" ht="12.75">
      <c r="A101" s="2" t="s">
        <v>382</v>
      </c>
      <c r="B101" s="2" t="s">
        <v>115</v>
      </c>
      <c r="C101" s="2" t="s">
        <v>23</v>
      </c>
      <c r="D101" s="2" t="s">
        <v>17</v>
      </c>
      <c r="E101" s="2">
        <v>1</v>
      </c>
      <c r="F101" s="2">
        <v>27.43</v>
      </c>
      <c r="G101" s="3">
        <f t="shared" si="9"/>
        <v>27.43</v>
      </c>
      <c r="H101" s="2">
        <v>5.38</v>
      </c>
      <c r="I101" s="3">
        <f t="shared" si="10"/>
        <v>5.38</v>
      </c>
      <c r="J101" s="6">
        <f t="shared" si="11"/>
        <v>32.81</v>
      </c>
    </row>
    <row r="102" spans="1:10" ht="12.75">
      <c r="A102" s="2" t="s">
        <v>383</v>
      </c>
      <c r="B102" s="2" t="s">
        <v>116</v>
      </c>
      <c r="C102" s="2" t="s">
        <v>52</v>
      </c>
      <c r="D102" s="2" t="s">
        <v>17</v>
      </c>
      <c r="E102" s="2">
        <v>6</v>
      </c>
      <c r="F102" s="2">
        <v>2.11</v>
      </c>
      <c r="G102" s="3">
        <f t="shared" si="9"/>
        <v>12.66</v>
      </c>
      <c r="H102" s="2">
        <v>0</v>
      </c>
      <c r="I102" s="3">
        <f t="shared" si="10"/>
        <v>0</v>
      </c>
      <c r="J102" s="6">
        <f t="shared" si="11"/>
        <v>12.66</v>
      </c>
    </row>
    <row r="103" spans="1:10" s="8" customFormat="1" ht="12.75">
      <c r="A103" s="13" t="s">
        <v>117</v>
      </c>
      <c r="B103" s="13" t="s">
        <v>118</v>
      </c>
      <c r="C103" s="24"/>
      <c r="D103" s="24"/>
      <c r="E103" s="24"/>
      <c r="F103" s="24"/>
      <c r="G103" s="25"/>
      <c r="H103" s="24"/>
      <c r="I103" s="25"/>
      <c r="J103" s="12"/>
    </row>
    <row r="104" spans="1:10" ht="12.75">
      <c r="A104" s="2" t="s">
        <v>384</v>
      </c>
      <c r="B104" s="2" t="s">
        <v>119</v>
      </c>
      <c r="C104" s="2" t="s">
        <v>23</v>
      </c>
      <c r="D104" s="2" t="s">
        <v>17</v>
      </c>
      <c r="E104" s="2">
        <v>13</v>
      </c>
      <c r="F104" s="2">
        <v>0.72</v>
      </c>
      <c r="G104" s="3">
        <f>F104*E104</f>
        <v>9.36</v>
      </c>
      <c r="H104" s="2">
        <v>2.42</v>
      </c>
      <c r="I104" s="3">
        <f>H104*E104</f>
        <v>31.46</v>
      </c>
      <c r="J104" s="6">
        <f>G104+I104</f>
        <v>40.82</v>
      </c>
    </row>
    <row r="105" spans="1:10" ht="12.75">
      <c r="A105" s="2" t="s">
        <v>385</v>
      </c>
      <c r="B105" s="2" t="s">
        <v>86</v>
      </c>
      <c r="C105" s="2" t="s">
        <v>23</v>
      </c>
      <c r="D105" s="2" t="s">
        <v>37</v>
      </c>
      <c r="E105" s="2">
        <v>38.46</v>
      </c>
      <c r="F105" s="2">
        <v>1.82</v>
      </c>
      <c r="G105" s="3">
        <f>F105*E105</f>
        <v>69.9972</v>
      </c>
      <c r="H105" s="2">
        <v>1.61</v>
      </c>
      <c r="I105" s="3">
        <f>H105*E105</f>
        <v>61.92060000000001</v>
      </c>
      <c r="J105" s="6">
        <f>G105+I105</f>
        <v>131.9178</v>
      </c>
    </row>
    <row r="106" spans="1:10" ht="12.75">
      <c r="A106" s="2" t="s">
        <v>386</v>
      </c>
      <c r="B106" s="2" t="s">
        <v>120</v>
      </c>
      <c r="C106" s="2" t="s">
        <v>23</v>
      </c>
      <c r="D106" s="2" t="s">
        <v>17</v>
      </c>
      <c r="E106" s="2">
        <v>4</v>
      </c>
      <c r="F106" s="2">
        <v>1.16</v>
      </c>
      <c r="G106" s="3">
        <f>F106*E106</f>
        <v>4.64</v>
      </c>
      <c r="H106" s="2">
        <v>2.42</v>
      </c>
      <c r="I106" s="3">
        <f>H106*E106</f>
        <v>9.68</v>
      </c>
      <c r="J106" s="6">
        <f>G106+I106</f>
        <v>14.32</v>
      </c>
    </row>
    <row r="107" spans="1:10" s="8" customFormat="1" ht="12.75">
      <c r="A107" s="13" t="s">
        <v>121</v>
      </c>
      <c r="B107" s="13" t="s">
        <v>122</v>
      </c>
      <c r="C107" s="24"/>
      <c r="D107" s="24"/>
      <c r="E107" s="24"/>
      <c r="F107" s="24"/>
      <c r="G107" s="25"/>
      <c r="H107" s="24"/>
      <c r="I107" s="25"/>
      <c r="J107" s="12"/>
    </row>
    <row r="108" spans="1:10" ht="25.5">
      <c r="A108" s="2" t="s">
        <v>387</v>
      </c>
      <c r="B108" s="2" t="s">
        <v>123</v>
      </c>
      <c r="C108" s="2" t="s">
        <v>23</v>
      </c>
      <c r="D108" s="2" t="s">
        <v>17</v>
      </c>
      <c r="E108" s="2">
        <v>1</v>
      </c>
      <c r="F108" s="2">
        <v>97.3</v>
      </c>
      <c r="G108" s="3">
        <f>F108*E108</f>
        <v>97.3</v>
      </c>
      <c r="H108" s="2">
        <v>133.44</v>
      </c>
      <c r="I108" s="3">
        <f>H108*E108</f>
        <v>133.44</v>
      </c>
      <c r="J108" s="6">
        <f>G108+I108</f>
        <v>230.74</v>
      </c>
    </row>
    <row r="109" spans="1:10" ht="25.5">
      <c r="A109" s="2" t="s">
        <v>388</v>
      </c>
      <c r="B109" s="2" t="s">
        <v>124</v>
      </c>
      <c r="C109" s="2" t="s">
        <v>23</v>
      </c>
      <c r="D109" s="2" t="s">
        <v>17</v>
      </c>
      <c r="E109" s="2">
        <v>5</v>
      </c>
      <c r="F109" s="2">
        <v>56.89</v>
      </c>
      <c r="G109" s="3">
        <f>F109*E109</f>
        <v>284.45</v>
      </c>
      <c r="H109" s="2">
        <v>60.46</v>
      </c>
      <c r="I109" s="3">
        <f>H109*E109</f>
        <v>302.3</v>
      </c>
      <c r="J109" s="6">
        <f>G109+I109</f>
        <v>586.75</v>
      </c>
    </row>
    <row r="110" spans="1:10" ht="25.5">
      <c r="A110" s="2" t="s">
        <v>389</v>
      </c>
      <c r="B110" s="2" t="s">
        <v>125</v>
      </c>
      <c r="C110" s="2" t="s">
        <v>23</v>
      </c>
      <c r="D110" s="2" t="s">
        <v>17</v>
      </c>
      <c r="E110" s="2">
        <v>2</v>
      </c>
      <c r="F110" s="2">
        <v>150.25</v>
      </c>
      <c r="G110" s="3">
        <f>F110*E110</f>
        <v>300.5</v>
      </c>
      <c r="H110" s="2">
        <v>189.05</v>
      </c>
      <c r="I110" s="3">
        <f>H110*E110</f>
        <v>378.1</v>
      </c>
      <c r="J110" s="6">
        <f>G110+I110</f>
        <v>678.6</v>
      </c>
    </row>
    <row r="111" spans="1:10" ht="12.75">
      <c r="A111" s="2"/>
      <c r="B111" s="11" t="s">
        <v>466</v>
      </c>
      <c r="C111" s="2"/>
      <c r="D111" s="2"/>
      <c r="E111" s="2"/>
      <c r="F111" s="2"/>
      <c r="G111" s="3"/>
      <c r="H111" s="2"/>
      <c r="I111" s="3"/>
      <c r="J111" s="22">
        <f>SUM(J67:J110)</f>
        <v>4656.785200000001</v>
      </c>
    </row>
    <row r="112" spans="1:10" s="8" customFormat="1" ht="12.75">
      <c r="A112" s="14" t="s">
        <v>126</v>
      </c>
      <c r="B112" s="14" t="s">
        <v>127</v>
      </c>
      <c r="C112" s="30"/>
      <c r="D112" s="30"/>
      <c r="E112" s="30"/>
      <c r="F112" s="30"/>
      <c r="G112" s="31"/>
      <c r="H112" s="30"/>
      <c r="I112" s="31"/>
      <c r="J112" s="32"/>
    </row>
    <row r="113" spans="1:10" s="8" customFormat="1" ht="12.75">
      <c r="A113" s="13" t="s">
        <v>128</v>
      </c>
      <c r="B113" s="13" t="s">
        <v>129</v>
      </c>
      <c r="C113" s="24"/>
      <c r="D113" s="24"/>
      <c r="E113" s="24"/>
      <c r="F113" s="24"/>
      <c r="G113" s="25"/>
      <c r="H113" s="24"/>
      <c r="I113" s="25"/>
      <c r="J113" s="12"/>
    </row>
    <row r="114" spans="1:10" ht="12.75">
      <c r="A114" s="2" t="s">
        <v>390</v>
      </c>
      <c r="B114" s="2" t="s">
        <v>130</v>
      </c>
      <c r="C114" s="2" t="s">
        <v>52</v>
      </c>
      <c r="D114" s="2" t="s">
        <v>17</v>
      </c>
      <c r="E114" s="2">
        <v>1</v>
      </c>
      <c r="F114" s="2">
        <v>80000</v>
      </c>
      <c r="G114" s="3">
        <f>F114*E114</f>
        <v>80000</v>
      </c>
      <c r="H114" s="2">
        <v>0</v>
      </c>
      <c r="I114" s="3">
        <f>H114*E114</f>
        <v>0</v>
      </c>
      <c r="J114" s="6">
        <f>G114+I114</f>
        <v>80000</v>
      </c>
    </row>
    <row r="115" spans="1:10" ht="25.5">
      <c r="A115" s="2" t="s">
        <v>391</v>
      </c>
      <c r="B115" s="2" t="s">
        <v>131</v>
      </c>
      <c r="C115" s="2" t="s">
        <v>52</v>
      </c>
      <c r="D115" s="2" t="s">
        <v>13</v>
      </c>
      <c r="E115" s="2">
        <v>390.69</v>
      </c>
      <c r="F115" s="2">
        <v>58.95</v>
      </c>
      <c r="G115" s="3">
        <f>F115*E115</f>
        <v>23031.1755</v>
      </c>
      <c r="H115" s="2">
        <v>0</v>
      </c>
      <c r="I115" s="3">
        <f>H115*E115</f>
        <v>0</v>
      </c>
      <c r="J115" s="6">
        <f>G115+I115</f>
        <v>23031.1755</v>
      </c>
    </row>
    <row r="116" spans="1:10" ht="12.75">
      <c r="A116" s="2"/>
      <c r="B116" s="11" t="s">
        <v>466</v>
      </c>
      <c r="C116" s="2"/>
      <c r="D116" s="2"/>
      <c r="E116" s="2"/>
      <c r="F116" s="2"/>
      <c r="G116" s="3"/>
      <c r="H116" s="2"/>
      <c r="I116" s="3"/>
      <c r="J116" s="22">
        <f>SUM(J114:J115)</f>
        <v>103031.1755</v>
      </c>
    </row>
    <row r="117" spans="1:10" s="8" customFormat="1" ht="12.75">
      <c r="A117" s="14" t="s">
        <v>132</v>
      </c>
      <c r="B117" s="14" t="s">
        <v>133</v>
      </c>
      <c r="C117" s="30"/>
      <c r="D117" s="30"/>
      <c r="E117" s="30"/>
      <c r="F117" s="30"/>
      <c r="G117" s="31"/>
      <c r="H117" s="30"/>
      <c r="I117" s="31"/>
      <c r="J117" s="32"/>
    </row>
    <row r="118" spans="1:10" s="8" customFormat="1" ht="12.75">
      <c r="A118" s="13" t="s">
        <v>134</v>
      </c>
      <c r="B118" s="13" t="s">
        <v>135</v>
      </c>
      <c r="C118" s="24"/>
      <c r="D118" s="24"/>
      <c r="E118" s="24"/>
      <c r="F118" s="24"/>
      <c r="G118" s="25"/>
      <c r="H118" s="24"/>
      <c r="I118" s="25"/>
      <c r="J118" s="12"/>
    </row>
    <row r="119" spans="1:10" ht="25.5">
      <c r="A119" s="2" t="s">
        <v>392</v>
      </c>
      <c r="B119" s="2" t="s">
        <v>136</v>
      </c>
      <c r="C119" s="2" t="s">
        <v>52</v>
      </c>
      <c r="D119" s="2" t="s">
        <v>13</v>
      </c>
      <c r="E119" s="2">
        <v>390.69</v>
      </c>
      <c r="F119" s="2">
        <v>13.72</v>
      </c>
      <c r="G119" s="3">
        <f>F119*E119</f>
        <v>5360.2668</v>
      </c>
      <c r="H119" s="2">
        <v>0</v>
      </c>
      <c r="I119" s="3">
        <f>H119*E119</f>
        <v>0</v>
      </c>
      <c r="J119" s="6">
        <f>G119+I119</f>
        <v>5360.2668</v>
      </c>
    </row>
    <row r="120" spans="1:10" ht="12.75">
      <c r="A120" s="2"/>
      <c r="B120" s="11" t="s">
        <v>466</v>
      </c>
      <c r="C120" s="2"/>
      <c r="D120" s="2"/>
      <c r="E120" s="2"/>
      <c r="F120" s="2"/>
      <c r="G120" s="3"/>
      <c r="H120" s="2"/>
      <c r="I120" s="3"/>
      <c r="J120" s="22">
        <f>SUM(J119)</f>
        <v>5360.2668</v>
      </c>
    </row>
    <row r="121" spans="1:10" s="8" customFormat="1" ht="12.75">
      <c r="A121" s="14" t="s">
        <v>137</v>
      </c>
      <c r="B121" s="14" t="s">
        <v>138</v>
      </c>
      <c r="C121" s="30"/>
      <c r="D121" s="30"/>
      <c r="E121" s="30"/>
      <c r="F121" s="30"/>
      <c r="G121" s="31"/>
      <c r="H121" s="30"/>
      <c r="I121" s="31"/>
      <c r="J121" s="32"/>
    </row>
    <row r="122" spans="1:10" s="8" customFormat="1" ht="12.75">
      <c r="A122" s="13" t="s">
        <v>139</v>
      </c>
      <c r="B122" s="13" t="s">
        <v>140</v>
      </c>
      <c r="C122" s="24"/>
      <c r="D122" s="24"/>
      <c r="E122" s="24"/>
      <c r="F122" s="24"/>
      <c r="G122" s="25"/>
      <c r="H122" s="24"/>
      <c r="I122" s="25"/>
      <c r="J122" s="12"/>
    </row>
    <row r="123" spans="1:10" ht="12.75">
      <c r="A123" s="2" t="s">
        <v>393</v>
      </c>
      <c r="B123" s="2" t="s">
        <v>141</v>
      </c>
      <c r="C123" s="2" t="s">
        <v>23</v>
      </c>
      <c r="D123" s="2" t="s">
        <v>13</v>
      </c>
      <c r="E123" s="2">
        <v>432.85</v>
      </c>
      <c r="F123" s="2">
        <v>6.68</v>
      </c>
      <c r="G123" s="3">
        <f>F123*E123</f>
        <v>2891.438</v>
      </c>
      <c r="H123" s="2">
        <v>11.18</v>
      </c>
      <c r="I123" s="3">
        <f>H123*E123</f>
        <v>4839.263</v>
      </c>
      <c r="J123" s="6">
        <f>G123+I123</f>
        <v>7730.701</v>
      </c>
    </row>
    <row r="124" spans="1:10" ht="25.5">
      <c r="A124" s="2" t="s">
        <v>394</v>
      </c>
      <c r="B124" s="2" t="s">
        <v>142</v>
      </c>
      <c r="C124" s="2" t="s">
        <v>23</v>
      </c>
      <c r="D124" s="2" t="s">
        <v>13</v>
      </c>
      <c r="E124" s="2">
        <v>75.5</v>
      </c>
      <c r="F124" s="2">
        <v>3.13</v>
      </c>
      <c r="G124" s="3">
        <f>F124*E124</f>
        <v>236.315</v>
      </c>
      <c r="H124" s="2">
        <v>6.99</v>
      </c>
      <c r="I124" s="3">
        <f>H124*E124</f>
        <v>527.745</v>
      </c>
      <c r="J124" s="6">
        <f>G124+I124</f>
        <v>764.06</v>
      </c>
    </row>
    <row r="125" spans="1:10" ht="12.75">
      <c r="A125" s="2"/>
      <c r="B125" s="11" t="s">
        <v>466</v>
      </c>
      <c r="C125" s="2"/>
      <c r="D125" s="2"/>
      <c r="E125" s="2"/>
      <c r="F125" s="2"/>
      <c r="G125" s="3"/>
      <c r="H125" s="2"/>
      <c r="I125" s="3"/>
      <c r="J125" s="22">
        <f>SUM(J123:J124)</f>
        <v>8494.761</v>
      </c>
    </row>
    <row r="126" spans="1:10" s="8" customFormat="1" ht="12.75">
      <c r="A126" s="14" t="s">
        <v>143</v>
      </c>
      <c r="B126" s="14" t="s">
        <v>144</v>
      </c>
      <c r="C126" s="30"/>
      <c r="D126" s="30"/>
      <c r="E126" s="30"/>
      <c r="F126" s="30"/>
      <c r="G126" s="31"/>
      <c r="H126" s="30"/>
      <c r="I126" s="31"/>
      <c r="J126" s="32"/>
    </row>
    <row r="127" spans="1:10" s="8" customFormat="1" ht="12.75">
      <c r="A127" s="13" t="s">
        <v>145</v>
      </c>
      <c r="B127" s="13" t="s">
        <v>146</v>
      </c>
      <c r="C127" s="24"/>
      <c r="D127" s="24"/>
      <c r="E127" s="24"/>
      <c r="F127" s="24"/>
      <c r="G127" s="25"/>
      <c r="H127" s="24"/>
      <c r="I127" s="25"/>
      <c r="J127" s="12"/>
    </row>
    <row r="128" spans="1:10" ht="12.75">
      <c r="A128" s="2" t="s">
        <v>395</v>
      </c>
      <c r="B128" s="2" t="s">
        <v>147</v>
      </c>
      <c r="C128" s="2" t="s">
        <v>23</v>
      </c>
      <c r="D128" s="2" t="s">
        <v>13</v>
      </c>
      <c r="E128" s="2">
        <v>126.04</v>
      </c>
      <c r="F128" s="2">
        <v>3.43</v>
      </c>
      <c r="G128" s="3">
        <f>F128*E128</f>
        <v>432.3172</v>
      </c>
      <c r="H128" s="2">
        <v>7.47</v>
      </c>
      <c r="I128" s="3">
        <f>H128*E128</f>
        <v>941.5188</v>
      </c>
      <c r="J128" s="6">
        <f>G128+I128</f>
        <v>1373.836</v>
      </c>
    </row>
    <row r="129" spans="1:10" ht="12.75">
      <c r="A129" s="2" t="s">
        <v>396</v>
      </c>
      <c r="B129" s="2" t="s">
        <v>70</v>
      </c>
      <c r="C129" s="2" t="s">
        <v>23</v>
      </c>
      <c r="D129" s="2" t="s">
        <v>13</v>
      </c>
      <c r="E129" s="2">
        <v>503.96</v>
      </c>
      <c r="F129" s="2">
        <v>1.31</v>
      </c>
      <c r="G129" s="3">
        <f>F129*E129</f>
        <v>660.1876</v>
      </c>
      <c r="H129" s="2">
        <v>1.56</v>
      </c>
      <c r="I129" s="3">
        <f>H129*E129</f>
        <v>786.1776</v>
      </c>
      <c r="J129" s="6">
        <f>G129+I129</f>
        <v>1446.3652</v>
      </c>
    </row>
    <row r="130" spans="1:10" ht="25.5">
      <c r="A130" s="2" t="s">
        <v>397</v>
      </c>
      <c r="B130" s="2" t="s">
        <v>148</v>
      </c>
      <c r="C130" s="2" t="s">
        <v>23</v>
      </c>
      <c r="D130" s="2" t="s">
        <v>13</v>
      </c>
      <c r="E130" s="2">
        <v>372.88</v>
      </c>
      <c r="F130" s="2">
        <v>6.81</v>
      </c>
      <c r="G130" s="3">
        <f>F130*E130</f>
        <v>2539.3127999999997</v>
      </c>
      <c r="H130" s="2">
        <v>10.76</v>
      </c>
      <c r="I130" s="3">
        <f>H130*E130</f>
        <v>4012.1888</v>
      </c>
      <c r="J130" s="6">
        <f>G130+I130</f>
        <v>6551.5016</v>
      </c>
    </row>
    <row r="131" spans="1:10" s="8" customFormat="1" ht="12.75">
      <c r="A131" s="13" t="s">
        <v>149</v>
      </c>
      <c r="B131" s="13" t="s">
        <v>150</v>
      </c>
      <c r="C131" s="24"/>
      <c r="D131" s="24"/>
      <c r="E131" s="24"/>
      <c r="F131" s="24"/>
      <c r="G131" s="25"/>
      <c r="H131" s="24"/>
      <c r="I131" s="25"/>
      <c r="J131" s="12"/>
    </row>
    <row r="132" spans="1:10" ht="25.5">
      <c r="A132" s="2" t="s">
        <v>398</v>
      </c>
      <c r="B132" s="2" t="s">
        <v>151</v>
      </c>
      <c r="C132" s="2" t="s">
        <v>23</v>
      </c>
      <c r="D132" s="2" t="s">
        <v>13</v>
      </c>
      <c r="E132" s="2">
        <v>160.6</v>
      </c>
      <c r="F132" s="2">
        <v>17.77</v>
      </c>
      <c r="G132" s="3">
        <f>F132*E132</f>
        <v>2853.8619999999996</v>
      </c>
      <c r="H132" s="2">
        <v>4.4</v>
      </c>
      <c r="I132" s="3">
        <f>H132*E132</f>
        <v>706.64</v>
      </c>
      <c r="J132" s="6">
        <f>G132+I132</f>
        <v>3560.5019999999995</v>
      </c>
    </row>
    <row r="133" spans="1:10" s="8" customFormat="1" ht="12.75">
      <c r="A133" s="13" t="s">
        <v>152</v>
      </c>
      <c r="B133" s="13" t="s">
        <v>153</v>
      </c>
      <c r="C133" s="24"/>
      <c r="D133" s="24"/>
      <c r="E133" s="24"/>
      <c r="F133" s="24"/>
      <c r="G133" s="25"/>
      <c r="H133" s="24"/>
      <c r="I133" s="25"/>
      <c r="J133" s="12"/>
    </row>
    <row r="134" spans="1:10" ht="25.5">
      <c r="A134" s="2" t="s">
        <v>399</v>
      </c>
      <c r="B134" s="2" t="s">
        <v>154</v>
      </c>
      <c r="C134" s="2" t="s">
        <v>52</v>
      </c>
      <c r="D134" s="2" t="s">
        <v>13</v>
      </c>
      <c r="E134" s="2">
        <v>57.8</v>
      </c>
      <c r="F134" s="2">
        <v>79.9</v>
      </c>
      <c r="G134" s="3">
        <f>F134*E134</f>
        <v>4618.22</v>
      </c>
      <c r="H134" s="2">
        <v>0</v>
      </c>
      <c r="I134" s="3">
        <f>H134*E134</f>
        <v>0</v>
      </c>
      <c r="J134" s="6">
        <f>G134+I134</f>
        <v>4618.22</v>
      </c>
    </row>
    <row r="135" spans="1:10" ht="12.75">
      <c r="A135" s="2" t="s">
        <v>400</v>
      </c>
      <c r="B135" s="2" t="s">
        <v>155</v>
      </c>
      <c r="C135" s="2" t="s">
        <v>23</v>
      </c>
      <c r="D135" s="2" t="s">
        <v>156</v>
      </c>
      <c r="E135" s="2">
        <v>79.7</v>
      </c>
      <c r="F135" s="2">
        <v>5.9</v>
      </c>
      <c r="G135" s="3">
        <f>F135*E135</f>
        <v>470.23</v>
      </c>
      <c r="H135" s="2">
        <v>6.18</v>
      </c>
      <c r="I135" s="3">
        <f>H135*E135</f>
        <v>492.546</v>
      </c>
      <c r="J135" s="6">
        <f>G135+I135</f>
        <v>962.7760000000001</v>
      </c>
    </row>
    <row r="136" spans="1:10" ht="12.75">
      <c r="A136" s="2"/>
      <c r="B136" s="11" t="s">
        <v>466</v>
      </c>
      <c r="C136" s="2"/>
      <c r="D136" s="2"/>
      <c r="E136" s="2"/>
      <c r="F136" s="2"/>
      <c r="G136" s="3"/>
      <c r="H136" s="2"/>
      <c r="I136" s="3"/>
      <c r="J136" s="22">
        <f>SUM(J128:J135)</f>
        <v>18513.200800000002</v>
      </c>
    </row>
    <row r="137" spans="1:10" s="8" customFormat="1" ht="12.75">
      <c r="A137" s="14" t="s">
        <v>157</v>
      </c>
      <c r="B137" s="14" t="s">
        <v>158</v>
      </c>
      <c r="C137" s="30"/>
      <c r="D137" s="30"/>
      <c r="E137" s="30"/>
      <c r="F137" s="30"/>
      <c r="G137" s="31"/>
      <c r="H137" s="30"/>
      <c r="I137" s="31"/>
      <c r="J137" s="32"/>
    </row>
    <row r="138" spans="1:10" s="8" customFormat="1" ht="12.75">
      <c r="A138" s="13" t="s">
        <v>159</v>
      </c>
      <c r="B138" s="13" t="s">
        <v>160</v>
      </c>
      <c r="C138" s="24"/>
      <c r="D138" s="24"/>
      <c r="E138" s="24"/>
      <c r="F138" s="24"/>
      <c r="G138" s="25"/>
      <c r="H138" s="24"/>
      <c r="I138" s="25"/>
      <c r="J138" s="12"/>
    </row>
    <row r="139" spans="1:10" ht="12.75">
      <c r="A139" s="2" t="s">
        <v>401</v>
      </c>
      <c r="B139" s="2" t="s">
        <v>161</v>
      </c>
      <c r="C139" s="2" t="s">
        <v>52</v>
      </c>
      <c r="D139" s="2" t="s">
        <v>13</v>
      </c>
      <c r="E139" s="2">
        <v>358.19</v>
      </c>
      <c r="F139" s="2">
        <v>23.11</v>
      </c>
      <c r="G139" s="3">
        <f>F139*E139</f>
        <v>8277.7709</v>
      </c>
      <c r="H139" s="2">
        <v>0</v>
      </c>
      <c r="I139" s="3">
        <f>H139*E139</f>
        <v>0</v>
      </c>
      <c r="J139" s="6">
        <f>G139+I139</f>
        <v>8277.7709</v>
      </c>
    </row>
    <row r="140" spans="1:10" ht="12.75">
      <c r="A140" s="2" t="s">
        <v>402</v>
      </c>
      <c r="B140" s="2" t="s">
        <v>162</v>
      </c>
      <c r="C140" s="2" t="s">
        <v>23</v>
      </c>
      <c r="D140" s="2" t="s">
        <v>13</v>
      </c>
      <c r="E140" s="2">
        <v>358.19</v>
      </c>
      <c r="F140" s="2">
        <v>6.4</v>
      </c>
      <c r="G140" s="3">
        <f>F140*E140</f>
        <v>2292.416</v>
      </c>
      <c r="H140" s="2">
        <v>0.29</v>
      </c>
      <c r="I140" s="3">
        <f>H140*E140</f>
        <v>103.87509999999999</v>
      </c>
      <c r="J140" s="6">
        <f>G140+I140</f>
        <v>2396.2911000000004</v>
      </c>
    </row>
    <row r="141" spans="1:10" s="8" customFormat="1" ht="12.75">
      <c r="A141" s="13" t="s">
        <v>163</v>
      </c>
      <c r="B141" s="13" t="s">
        <v>164</v>
      </c>
      <c r="C141" s="24"/>
      <c r="D141" s="24"/>
      <c r="E141" s="24"/>
      <c r="F141" s="24"/>
      <c r="G141" s="25"/>
      <c r="H141" s="24"/>
      <c r="I141" s="25"/>
      <c r="J141" s="12"/>
    </row>
    <row r="142" spans="1:10" ht="25.5">
      <c r="A142" s="2" t="s">
        <v>403</v>
      </c>
      <c r="B142" s="2" t="s">
        <v>165</v>
      </c>
      <c r="C142" s="2" t="s">
        <v>23</v>
      </c>
      <c r="D142" s="2" t="s">
        <v>13</v>
      </c>
      <c r="E142" s="2">
        <v>247.59</v>
      </c>
      <c r="F142" s="2">
        <v>36.07</v>
      </c>
      <c r="G142" s="3">
        <f>F142*E142</f>
        <v>8930.5713</v>
      </c>
      <c r="H142" s="2">
        <v>2.38</v>
      </c>
      <c r="I142" s="3">
        <f>H142*E142</f>
        <v>589.2642</v>
      </c>
      <c r="J142" s="6">
        <f>G142+I142</f>
        <v>9519.8355</v>
      </c>
    </row>
    <row r="143" spans="1:10" ht="25.5">
      <c r="A143" s="2" t="s">
        <v>472</v>
      </c>
      <c r="B143" s="2" t="s">
        <v>473</v>
      </c>
      <c r="C143" s="2" t="s">
        <v>52</v>
      </c>
      <c r="D143" s="2" t="s">
        <v>13</v>
      </c>
      <c r="E143" s="2">
        <v>235.8</v>
      </c>
      <c r="F143" s="2">
        <v>6.5</v>
      </c>
      <c r="G143" s="3">
        <f>F143*E143</f>
        <v>1532.7</v>
      </c>
      <c r="H143" s="2">
        <v>0</v>
      </c>
      <c r="I143" s="3">
        <f>H143*E143</f>
        <v>0</v>
      </c>
      <c r="J143" s="6">
        <f>G143+I143</f>
        <v>1532.7</v>
      </c>
    </row>
    <row r="144" spans="1:10" s="8" customFormat="1" ht="12.75">
      <c r="A144" s="13" t="s">
        <v>166</v>
      </c>
      <c r="B144" s="13" t="s">
        <v>167</v>
      </c>
      <c r="C144" s="24"/>
      <c r="D144" s="24"/>
      <c r="E144" s="24"/>
      <c r="F144" s="24"/>
      <c r="G144" s="25"/>
      <c r="H144" s="24"/>
      <c r="I144" s="25"/>
      <c r="J144" s="12"/>
    </row>
    <row r="145" spans="1:10" ht="25.5">
      <c r="A145" s="2" t="s">
        <v>404</v>
      </c>
      <c r="B145" s="2" t="s">
        <v>168</v>
      </c>
      <c r="C145" s="2" t="s">
        <v>23</v>
      </c>
      <c r="D145" s="2" t="s">
        <v>13</v>
      </c>
      <c r="E145" s="2">
        <v>32.24</v>
      </c>
      <c r="F145" s="2">
        <v>133.17</v>
      </c>
      <c r="G145" s="3">
        <f>F145*E145</f>
        <v>4293.400799999999</v>
      </c>
      <c r="H145" s="2">
        <v>2.86</v>
      </c>
      <c r="I145" s="3">
        <f>H145*E145</f>
        <v>92.2064</v>
      </c>
      <c r="J145" s="6">
        <f>G145+I145</f>
        <v>4385.6071999999995</v>
      </c>
    </row>
    <row r="146" spans="1:10" s="8" customFormat="1" ht="12.75">
      <c r="A146" s="13" t="s">
        <v>169</v>
      </c>
      <c r="B146" s="13" t="s">
        <v>170</v>
      </c>
      <c r="C146" s="24"/>
      <c r="D146" s="24"/>
      <c r="E146" s="24"/>
      <c r="F146" s="24"/>
      <c r="G146" s="25"/>
      <c r="H146" s="24"/>
      <c r="I146" s="25"/>
      <c r="J146" s="12"/>
    </row>
    <row r="147" spans="1:10" ht="25.5">
      <c r="A147" s="2" t="s">
        <v>405</v>
      </c>
      <c r="B147" s="2" t="s">
        <v>171</v>
      </c>
      <c r="C147" s="2" t="s">
        <v>23</v>
      </c>
      <c r="D147" s="2" t="s">
        <v>13</v>
      </c>
      <c r="E147" s="2">
        <v>89.89</v>
      </c>
      <c r="F147" s="2">
        <v>6.01</v>
      </c>
      <c r="G147" s="3">
        <f>F147*E147</f>
        <v>540.2389</v>
      </c>
      <c r="H147" s="2">
        <v>24.22</v>
      </c>
      <c r="I147" s="3">
        <f>H147*E147</f>
        <v>2177.1358</v>
      </c>
      <c r="J147" s="6">
        <f>G147+I147</f>
        <v>2717.3747</v>
      </c>
    </row>
    <row r="148" spans="1:10" ht="12.75">
      <c r="A148" s="2" t="s">
        <v>406</v>
      </c>
      <c r="B148" s="2" t="s">
        <v>172</v>
      </c>
      <c r="C148" s="2" t="s">
        <v>52</v>
      </c>
      <c r="D148" s="2" t="s">
        <v>13</v>
      </c>
      <c r="E148" s="2">
        <v>89.89</v>
      </c>
      <c r="F148" s="2">
        <v>20</v>
      </c>
      <c r="G148" s="3">
        <f>F148*E148</f>
        <v>1797.8</v>
      </c>
      <c r="H148" s="2">
        <v>0</v>
      </c>
      <c r="I148" s="3">
        <f>H148*E148</f>
        <v>0</v>
      </c>
      <c r="J148" s="6">
        <f>G148+I148</f>
        <v>1797.8</v>
      </c>
    </row>
    <row r="149" spans="1:10" ht="12.75">
      <c r="A149" s="2"/>
      <c r="B149" s="11" t="s">
        <v>466</v>
      </c>
      <c r="C149" s="2"/>
      <c r="D149" s="2"/>
      <c r="E149" s="2"/>
      <c r="F149" s="2"/>
      <c r="G149" s="3"/>
      <c r="H149" s="2"/>
      <c r="I149" s="3"/>
      <c r="J149" s="22">
        <f>SUM(J139:J148)</f>
        <v>30627.379399999998</v>
      </c>
    </row>
    <row r="150" spans="1:10" s="8" customFormat="1" ht="12.75">
      <c r="A150" s="14" t="s">
        <v>173</v>
      </c>
      <c r="B150" s="14" t="s">
        <v>174</v>
      </c>
      <c r="C150" s="30"/>
      <c r="D150" s="30"/>
      <c r="E150" s="30"/>
      <c r="F150" s="30"/>
      <c r="G150" s="31"/>
      <c r="H150" s="30"/>
      <c r="I150" s="31"/>
      <c r="J150" s="32"/>
    </row>
    <row r="151" spans="1:10" s="8" customFormat="1" ht="12.75">
      <c r="A151" s="13" t="s">
        <v>175</v>
      </c>
      <c r="B151" s="13" t="s">
        <v>176</v>
      </c>
      <c r="C151" s="24"/>
      <c r="D151" s="24"/>
      <c r="E151" s="24"/>
      <c r="F151" s="24"/>
      <c r="G151" s="25"/>
      <c r="H151" s="24"/>
      <c r="I151" s="25"/>
      <c r="J151" s="12"/>
    </row>
    <row r="152" spans="1:10" ht="12.75">
      <c r="A152" s="2" t="s">
        <v>407</v>
      </c>
      <c r="B152" s="2" t="s">
        <v>177</v>
      </c>
      <c r="C152" s="2" t="s">
        <v>52</v>
      </c>
      <c r="D152" s="2" t="s">
        <v>37</v>
      </c>
      <c r="E152" s="2">
        <v>12</v>
      </c>
      <c r="F152" s="2">
        <v>34.89</v>
      </c>
      <c r="G152" s="3">
        <f>F152*E152</f>
        <v>418.68</v>
      </c>
      <c r="H152" s="2">
        <v>0</v>
      </c>
      <c r="I152" s="3">
        <f>H152*E152</f>
        <v>0</v>
      </c>
      <c r="J152" s="6">
        <f>G152+I152</f>
        <v>418.68</v>
      </c>
    </row>
    <row r="153" spans="1:10" s="8" customFormat="1" ht="12.75">
      <c r="A153" s="13" t="s">
        <v>178</v>
      </c>
      <c r="B153" s="13" t="s">
        <v>179</v>
      </c>
      <c r="C153" s="24"/>
      <c r="D153" s="24"/>
      <c r="E153" s="24"/>
      <c r="F153" s="24"/>
      <c r="G153" s="25"/>
      <c r="H153" s="24"/>
      <c r="I153" s="25"/>
      <c r="J153" s="12"/>
    </row>
    <row r="154" spans="1:10" s="29" customFormat="1" ht="12.75">
      <c r="A154" s="26" t="s">
        <v>408</v>
      </c>
      <c r="B154" s="26" t="s">
        <v>180</v>
      </c>
      <c r="C154" s="26" t="s">
        <v>23</v>
      </c>
      <c r="D154" s="26" t="s">
        <v>156</v>
      </c>
      <c r="E154" s="26">
        <v>53.3</v>
      </c>
      <c r="F154" s="26">
        <v>8.72</v>
      </c>
      <c r="G154" s="27">
        <f>F154*E154</f>
        <v>464.776</v>
      </c>
      <c r="H154" s="26">
        <v>6.18</v>
      </c>
      <c r="I154" s="27">
        <f>H154*E154</f>
        <v>329.39399999999995</v>
      </c>
      <c r="J154" s="28">
        <f>G154+I154</f>
        <v>794.17</v>
      </c>
    </row>
    <row r="155" spans="1:10" ht="12.75">
      <c r="A155" s="2" t="s">
        <v>409</v>
      </c>
      <c r="B155" s="2" t="s">
        <v>181</v>
      </c>
      <c r="C155" s="2" t="s">
        <v>52</v>
      </c>
      <c r="D155" s="2" t="s">
        <v>37</v>
      </c>
      <c r="E155" s="2">
        <v>154.91</v>
      </c>
      <c r="F155" s="2">
        <v>6.54</v>
      </c>
      <c r="G155" s="3">
        <f>F155*E155</f>
        <v>1013.1114</v>
      </c>
      <c r="H155" s="2">
        <v>0</v>
      </c>
      <c r="I155" s="3">
        <f>H155*E155</f>
        <v>0</v>
      </c>
      <c r="J155" s="6">
        <f>G155+I155</f>
        <v>1013.1114</v>
      </c>
    </row>
    <row r="156" spans="1:10" ht="12.75">
      <c r="A156" s="2"/>
      <c r="B156" s="11" t="s">
        <v>466</v>
      </c>
      <c r="C156" s="2"/>
      <c r="D156" s="2"/>
      <c r="E156" s="2"/>
      <c r="F156" s="2"/>
      <c r="G156" s="3"/>
      <c r="H156" s="2"/>
      <c r="I156" s="3"/>
      <c r="J156" s="22">
        <f>SUM(J152:J155)</f>
        <v>2225.9614</v>
      </c>
    </row>
    <row r="157" spans="1:10" s="8" customFormat="1" ht="12.75">
      <c r="A157" s="14" t="s">
        <v>182</v>
      </c>
      <c r="B157" s="14" t="s">
        <v>183</v>
      </c>
      <c r="C157" s="30"/>
      <c r="D157" s="30"/>
      <c r="E157" s="30"/>
      <c r="F157" s="30"/>
      <c r="G157" s="31"/>
      <c r="H157" s="30"/>
      <c r="I157" s="31"/>
      <c r="J157" s="32"/>
    </row>
    <row r="158" spans="1:10" s="8" customFormat="1" ht="12.75">
      <c r="A158" s="13" t="s">
        <v>184</v>
      </c>
      <c r="B158" s="13" t="s">
        <v>185</v>
      </c>
      <c r="C158" s="24"/>
      <c r="D158" s="24"/>
      <c r="E158" s="24"/>
      <c r="F158" s="24"/>
      <c r="G158" s="25"/>
      <c r="H158" s="24"/>
      <c r="I158" s="25"/>
      <c r="J158" s="12"/>
    </row>
    <row r="159" spans="1:10" ht="25.5">
      <c r="A159" s="2" t="s">
        <v>410</v>
      </c>
      <c r="B159" s="2" t="s">
        <v>186</v>
      </c>
      <c r="C159" s="2" t="s">
        <v>23</v>
      </c>
      <c r="D159" s="2" t="s">
        <v>17</v>
      </c>
      <c r="E159" s="2">
        <v>6</v>
      </c>
      <c r="F159" s="2">
        <v>279.76</v>
      </c>
      <c r="G159" s="3">
        <f>F159*E159</f>
        <v>1678.56</v>
      </c>
      <c r="H159" s="2">
        <v>52.19</v>
      </c>
      <c r="I159" s="3">
        <f>H159*E159</f>
        <v>313.14</v>
      </c>
      <c r="J159" s="6">
        <f>G159+I159</f>
        <v>1991.6999999999998</v>
      </c>
    </row>
    <row r="160" spans="1:10" ht="25.5">
      <c r="A160" s="2" t="s">
        <v>411</v>
      </c>
      <c r="B160" s="2" t="s">
        <v>187</v>
      </c>
      <c r="C160" s="2" t="s">
        <v>23</v>
      </c>
      <c r="D160" s="2" t="s">
        <v>17</v>
      </c>
      <c r="E160" s="2">
        <v>4</v>
      </c>
      <c r="F160" s="2">
        <v>348.84</v>
      </c>
      <c r="G160" s="3">
        <f>F160*E160</f>
        <v>1395.36</v>
      </c>
      <c r="H160" s="2">
        <v>61.23</v>
      </c>
      <c r="I160" s="3">
        <f>H160*E160</f>
        <v>244.92</v>
      </c>
      <c r="J160" s="6">
        <f>G160+I160</f>
        <v>1640.28</v>
      </c>
    </row>
    <row r="161" spans="1:10" s="8" customFormat="1" ht="12.75">
      <c r="A161" s="13" t="s">
        <v>188</v>
      </c>
      <c r="B161" s="13" t="s">
        <v>189</v>
      </c>
      <c r="C161" s="24"/>
      <c r="D161" s="24"/>
      <c r="E161" s="24"/>
      <c r="F161" s="24"/>
      <c r="G161" s="25"/>
      <c r="H161" s="24"/>
      <c r="I161" s="25"/>
      <c r="J161" s="12"/>
    </row>
    <row r="162" spans="1:10" ht="25.5">
      <c r="A162" s="2" t="s">
        <v>412</v>
      </c>
      <c r="B162" s="2" t="s">
        <v>190</v>
      </c>
      <c r="C162" s="2" t="s">
        <v>23</v>
      </c>
      <c r="D162" s="2" t="s">
        <v>191</v>
      </c>
      <c r="E162" s="2">
        <v>3</v>
      </c>
      <c r="F162" s="2">
        <v>1350.34</v>
      </c>
      <c r="G162" s="3">
        <f>F162*E162</f>
        <v>4051.0199999999995</v>
      </c>
      <c r="H162" s="2">
        <v>0</v>
      </c>
      <c r="I162" s="3">
        <f>H162*E162</f>
        <v>0</v>
      </c>
      <c r="J162" s="6">
        <f>G162+I162</f>
        <v>4051.0199999999995</v>
      </c>
    </row>
    <row r="163" spans="1:10" s="8" customFormat="1" ht="12.75">
      <c r="A163" s="13" t="s">
        <v>192</v>
      </c>
      <c r="B163" s="13" t="s">
        <v>193</v>
      </c>
      <c r="C163" s="24"/>
      <c r="D163" s="24"/>
      <c r="E163" s="24"/>
      <c r="F163" s="24"/>
      <c r="G163" s="25"/>
      <c r="H163" s="24"/>
      <c r="I163" s="25"/>
      <c r="J163" s="12"/>
    </row>
    <row r="164" spans="1:10" ht="25.5">
      <c r="A164" s="2" t="s">
        <v>413</v>
      </c>
      <c r="B164" s="2" t="s">
        <v>194</v>
      </c>
      <c r="C164" s="2" t="s">
        <v>23</v>
      </c>
      <c r="D164" s="2" t="s">
        <v>17</v>
      </c>
      <c r="E164" s="2">
        <v>1</v>
      </c>
      <c r="F164" s="2">
        <v>1037.56</v>
      </c>
      <c r="G164" s="3">
        <f>F164*E164</f>
        <v>1037.56</v>
      </c>
      <c r="H164" s="2">
        <v>0</v>
      </c>
      <c r="I164" s="3">
        <f>H164*E164</f>
        <v>0</v>
      </c>
      <c r="J164" s="6">
        <f>G164+I164</f>
        <v>1037.56</v>
      </c>
    </row>
    <row r="165" spans="1:10" ht="38.25">
      <c r="A165" s="2" t="s">
        <v>414</v>
      </c>
      <c r="B165" s="2" t="s">
        <v>195</v>
      </c>
      <c r="C165" s="2" t="s">
        <v>23</v>
      </c>
      <c r="D165" s="2" t="s">
        <v>17</v>
      </c>
      <c r="E165" s="2">
        <v>1</v>
      </c>
      <c r="F165" s="2">
        <v>5707.93</v>
      </c>
      <c r="G165" s="3">
        <f>F165*E165</f>
        <v>5707.93</v>
      </c>
      <c r="H165" s="2">
        <v>0</v>
      </c>
      <c r="I165" s="3">
        <f>H165*E165</f>
        <v>0</v>
      </c>
      <c r="J165" s="6">
        <f>G165+I165</f>
        <v>5707.93</v>
      </c>
    </row>
    <row r="166" spans="1:10" s="8" customFormat="1" ht="12.75">
      <c r="A166" s="13" t="s">
        <v>196</v>
      </c>
      <c r="B166" s="13" t="s">
        <v>197</v>
      </c>
      <c r="C166" s="24"/>
      <c r="D166" s="24"/>
      <c r="E166" s="24"/>
      <c r="F166" s="24"/>
      <c r="G166" s="25"/>
      <c r="H166" s="24"/>
      <c r="I166" s="25"/>
      <c r="J166" s="12"/>
    </row>
    <row r="167" spans="1:10" ht="25.5">
      <c r="A167" s="2" t="s">
        <v>415</v>
      </c>
      <c r="B167" s="2" t="s">
        <v>198</v>
      </c>
      <c r="C167" s="2" t="s">
        <v>23</v>
      </c>
      <c r="D167" s="2" t="s">
        <v>13</v>
      </c>
      <c r="E167" s="2">
        <v>2</v>
      </c>
      <c r="F167" s="2">
        <v>422.95</v>
      </c>
      <c r="G167" s="3">
        <f>F167*E167</f>
        <v>845.9</v>
      </c>
      <c r="H167" s="2">
        <v>0</v>
      </c>
      <c r="I167" s="3">
        <f>H167*E167</f>
        <v>0</v>
      </c>
      <c r="J167" s="6">
        <f>G167+I167</f>
        <v>845.9</v>
      </c>
    </row>
    <row r="168" spans="1:10" ht="25.5">
      <c r="A168" s="2" t="s">
        <v>416</v>
      </c>
      <c r="B168" s="2" t="s">
        <v>199</v>
      </c>
      <c r="C168" s="2" t="s">
        <v>23</v>
      </c>
      <c r="D168" s="2" t="s">
        <v>13</v>
      </c>
      <c r="E168" s="2">
        <v>41.6</v>
      </c>
      <c r="F168" s="2">
        <v>483.74</v>
      </c>
      <c r="G168" s="3">
        <f>F168*E168</f>
        <v>20123.584000000003</v>
      </c>
      <c r="H168" s="2">
        <v>0</v>
      </c>
      <c r="I168" s="3">
        <f>H168*E168</f>
        <v>0</v>
      </c>
      <c r="J168" s="6">
        <f>G168+I168</f>
        <v>20123.584000000003</v>
      </c>
    </row>
    <row r="169" spans="1:10" s="8" customFormat="1" ht="12.75">
      <c r="A169" s="13" t="s">
        <v>200</v>
      </c>
      <c r="B169" s="13" t="s">
        <v>201</v>
      </c>
      <c r="C169" s="24"/>
      <c r="D169" s="24"/>
      <c r="E169" s="24"/>
      <c r="F169" s="24"/>
      <c r="G169" s="25"/>
      <c r="H169" s="24"/>
      <c r="I169" s="25"/>
      <c r="J169" s="12"/>
    </row>
    <row r="170" spans="1:10" ht="25.5">
      <c r="A170" s="2" t="s">
        <v>417</v>
      </c>
      <c r="B170" s="2" t="s">
        <v>202</v>
      </c>
      <c r="C170" s="2" t="s">
        <v>23</v>
      </c>
      <c r="D170" s="2" t="s">
        <v>13</v>
      </c>
      <c r="E170" s="2">
        <v>8.55</v>
      </c>
      <c r="F170" s="2">
        <v>1.83</v>
      </c>
      <c r="G170" s="3">
        <f>F170*E170</f>
        <v>15.646500000000001</v>
      </c>
      <c r="H170" s="2">
        <v>0.58</v>
      </c>
      <c r="I170" s="3">
        <f>H170*E170</f>
        <v>4.959</v>
      </c>
      <c r="J170" s="6">
        <f>G170+I170</f>
        <v>20.6055</v>
      </c>
    </row>
    <row r="171" spans="1:10" s="8" customFormat="1" ht="12.75">
      <c r="A171" s="13" t="s">
        <v>203</v>
      </c>
      <c r="B171" s="13" t="s">
        <v>204</v>
      </c>
      <c r="C171" s="24"/>
      <c r="D171" s="24"/>
      <c r="E171" s="24"/>
      <c r="F171" s="24"/>
      <c r="G171" s="25"/>
      <c r="H171" s="24"/>
      <c r="I171" s="25"/>
      <c r="J171" s="12"/>
    </row>
    <row r="172" spans="1:10" ht="12.75">
      <c r="A172" s="2" t="s">
        <v>418</v>
      </c>
      <c r="B172" s="2" t="s">
        <v>205</v>
      </c>
      <c r="C172" s="2" t="s">
        <v>52</v>
      </c>
      <c r="D172" s="2" t="s">
        <v>17</v>
      </c>
      <c r="E172" s="2">
        <v>1</v>
      </c>
      <c r="F172" s="2">
        <v>150</v>
      </c>
      <c r="G172" s="3">
        <f>F172*E172</f>
        <v>150</v>
      </c>
      <c r="H172" s="2">
        <v>0</v>
      </c>
      <c r="I172" s="3">
        <f>H172*E172</f>
        <v>0</v>
      </c>
      <c r="J172" s="6">
        <f>G172+I172</f>
        <v>150</v>
      </c>
    </row>
    <row r="173" spans="1:10" ht="12.75">
      <c r="A173" s="2" t="s">
        <v>419</v>
      </c>
      <c r="B173" s="2" t="s">
        <v>206</v>
      </c>
      <c r="C173" s="2" t="s">
        <v>23</v>
      </c>
      <c r="D173" s="2" t="s">
        <v>17</v>
      </c>
      <c r="E173" s="2">
        <v>1</v>
      </c>
      <c r="F173" s="2">
        <v>170</v>
      </c>
      <c r="G173" s="3">
        <f>F173*E173</f>
        <v>170</v>
      </c>
      <c r="H173" s="2">
        <v>13.05</v>
      </c>
      <c r="I173" s="3">
        <f>H173*E173</f>
        <v>13.05</v>
      </c>
      <c r="J173" s="6">
        <f>G173+I173</f>
        <v>183.05</v>
      </c>
    </row>
    <row r="174" spans="1:10" ht="12.75">
      <c r="A174" s="2"/>
      <c r="B174" s="11" t="s">
        <v>466</v>
      </c>
      <c r="C174" s="2"/>
      <c r="D174" s="2"/>
      <c r="E174" s="2"/>
      <c r="F174" s="2"/>
      <c r="G174" s="3"/>
      <c r="H174" s="2"/>
      <c r="I174" s="3"/>
      <c r="J174" s="22">
        <f>SUM(J159:J173)</f>
        <v>35751.6295</v>
      </c>
    </row>
    <row r="175" spans="1:10" s="8" customFormat="1" ht="12.75">
      <c r="A175" s="14" t="s">
        <v>207</v>
      </c>
      <c r="B175" s="14" t="s">
        <v>208</v>
      </c>
      <c r="C175" s="30"/>
      <c r="D175" s="30"/>
      <c r="E175" s="30"/>
      <c r="F175" s="30"/>
      <c r="G175" s="31"/>
      <c r="H175" s="30"/>
      <c r="I175" s="31"/>
      <c r="J175" s="32"/>
    </row>
    <row r="176" spans="1:10" s="8" customFormat="1" ht="12.75">
      <c r="A176" s="13" t="s">
        <v>209</v>
      </c>
      <c r="B176" s="13" t="s">
        <v>210</v>
      </c>
      <c r="C176" s="24"/>
      <c r="D176" s="24"/>
      <c r="E176" s="24"/>
      <c r="F176" s="24"/>
      <c r="G176" s="25"/>
      <c r="H176" s="24"/>
      <c r="I176" s="25"/>
      <c r="J176" s="12"/>
    </row>
    <row r="177" spans="1:10" ht="12.75">
      <c r="A177" s="2" t="s">
        <v>420</v>
      </c>
      <c r="B177" s="2" t="s">
        <v>211</v>
      </c>
      <c r="C177" s="2" t="s">
        <v>52</v>
      </c>
      <c r="D177" s="2" t="s">
        <v>13</v>
      </c>
      <c r="E177" s="2">
        <v>17.1</v>
      </c>
      <c r="F177" s="2">
        <v>97.63</v>
      </c>
      <c r="G177" s="3">
        <f>F177*E177</f>
        <v>1669.473</v>
      </c>
      <c r="H177" s="2">
        <v>0</v>
      </c>
      <c r="I177" s="3">
        <f>H177*E177</f>
        <v>0</v>
      </c>
      <c r="J177" s="6">
        <f>G177+I177</f>
        <v>1669.473</v>
      </c>
    </row>
    <row r="178" spans="1:10" s="8" customFormat="1" ht="12.75">
      <c r="A178" s="13" t="s">
        <v>212</v>
      </c>
      <c r="B178" s="13" t="s">
        <v>213</v>
      </c>
      <c r="C178" s="24"/>
      <c r="D178" s="24"/>
      <c r="E178" s="24"/>
      <c r="F178" s="24"/>
      <c r="G178" s="25"/>
      <c r="H178" s="24"/>
      <c r="I178" s="25"/>
      <c r="J178" s="12"/>
    </row>
    <row r="179" spans="1:10" ht="12.75">
      <c r="A179" s="2" t="s">
        <v>421</v>
      </c>
      <c r="B179" s="2" t="s">
        <v>214</v>
      </c>
      <c r="C179" s="2" t="s">
        <v>52</v>
      </c>
      <c r="D179" s="2" t="s">
        <v>13</v>
      </c>
      <c r="E179" s="2">
        <v>2.4</v>
      </c>
      <c r="F179" s="2">
        <v>86.54</v>
      </c>
      <c r="G179" s="3">
        <f>F179*E179</f>
        <v>207.696</v>
      </c>
      <c r="H179" s="2">
        <v>0</v>
      </c>
      <c r="I179" s="3">
        <f>H179*E179</f>
        <v>0</v>
      </c>
      <c r="J179" s="6">
        <f>G179+I179</f>
        <v>207.696</v>
      </c>
    </row>
    <row r="180" spans="1:10" ht="12.75">
      <c r="A180" s="2" t="s">
        <v>422</v>
      </c>
      <c r="B180" s="2" t="s">
        <v>215</v>
      </c>
      <c r="C180" s="2" t="s">
        <v>52</v>
      </c>
      <c r="D180" s="2" t="s">
        <v>13</v>
      </c>
      <c r="E180" s="2">
        <v>0.48</v>
      </c>
      <c r="F180" s="2">
        <v>119.76</v>
      </c>
      <c r="G180" s="3">
        <f>F180*E180</f>
        <v>57.4848</v>
      </c>
      <c r="H180" s="2">
        <v>0</v>
      </c>
      <c r="I180" s="3">
        <f>H180*E180</f>
        <v>0</v>
      </c>
      <c r="J180" s="6">
        <f>G180+I180</f>
        <v>57.4848</v>
      </c>
    </row>
    <row r="181" spans="1:10" ht="12.75">
      <c r="A181" s="2"/>
      <c r="B181" s="11" t="s">
        <v>466</v>
      </c>
      <c r="C181" s="2"/>
      <c r="D181" s="2"/>
      <c r="E181" s="2"/>
      <c r="F181" s="2"/>
      <c r="G181" s="3"/>
      <c r="H181" s="2"/>
      <c r="I181" s="3"/>
      <c r="J181" s="22">
        <f>SUM(J177:J180)</f>
        <v>1934.6537999999998</v>
      </c>
    </row>
    <row r="182" spans="1:10" s="8" customFormat="1" ht="12.75">
      <c r="A182" s="14" t="s">
        <v>216</v>
      </c>
      <c r="B182" s="14" t="s">
        <v>217</v>
      </c>
      <c r="C182" s="30"/>
      <c r="D182" s="30"/>
      <c r="E182" s="30"/>
      <c r="F182" s="30"/>
      <c r="G182" s="31"/>
      <c r="H182" s="30"/>
      <c r="I182" s="31"/>
      <c r="J182" s="32"/>
    </row>
    <row r="183" spans="1:10" s="8" customFormat="1" ht="12.75">
      <c r="A183" s="13" t="s">
        <v>218</v>
      </c>
      <c r="B183" s="13" t="s">
        <v>219</v>
      </c>
      <c r="C183" s="24"/>
      <c r="D183" s="24"/>
      <c r="E183" s="24"/>
      <c r="F183" s="24"/>
      <c r="G183" s="25"/>
      <c r="H183" s="24"/>
      <c r="I183" s="25"/>
      <c r="J183" s="12"/>
    </row>
    <row r="184" spans="1:10" ht="12.75">
      <c r="A184" s="2" t="s">
        <v>423</v>
      </c>
      <c r="B184" s="2" t="s">
        <v>220</v>
      </c>
      <c r="C184" s="2" t="s">
        <v>52</v>
      </c>
      <c r="D184" s="2" t="s">
        <v>13</v>
      </c>
      <c r="E184" s="2">
        <v>43.6</v>
      </c>
      <c r="F184" s="2">
        <v>140.46</v>
      </c>
      <c r="G184" s="3">
        <f>F184*E184</f>
        <v>6124.0560000000005</v>
      </c>
      <c r="H184" s="2">
        <v>0</v>
      </c>
      <c r="I184" s="3">
        <f>H184*E184</f>
        <v>0</v>
      </c>
      <c r="J184" s="6">
        <f>G184+I184</f>
        <v>6124.0560000000005</v>
      </c>
    </row>
    <row r="185" spans="1:10" ht="12.75">
      <c r="A185" s="2"/>
      <c r="B185" s="11" t="s">
        <v>466</v>
      </c>
      <c r="C185" s="2"/>
      <c r="D185" s="2"/>
      <c r="E185" s="2"/>
      <c r="F185" s="2"/>
      <c r="G185" s="3"/>
      <c r="H185" s="2"/>
      <c r="I185" s="3"/>
      <c r="J185" s="22">
        <f>SUM(J184)</f>
        <v>6124.0560000000005</v>
      </c>
    </row>
    <row r="186" spans="1:10" s="8" customFormat="1" ht="12.75">
      <c r="A186" s="14" t="s">
        <v>221</v>
      </c>
      <c r="B186" s="14" t="s">
        <v>222</v>
      </c>
      <c r="C186" s="30"/>
      <c r="D186" s="30"/>
      <c r="E186" s="30"/>
      <c r="F186" s="30"/>
      <c r="G186" s="31"/>
      <c r="H186" s="30"/>
      <c r="I186" s="31"/>
      <c r="J186" s="32"/>
    </row>
    <row r="187" spans="1:10" s="8" customFormat="1" ht="12.75">
      <c r="A187" s="13" t="s">
        <v>223</v>
      </c>
      <c r="B187" s="13" t="s">
        <v>224</v>
      </c>
      <c r="C187" s="24"/>
      <c r="D187" s="24"/>
      <c r="E187" s="24"/>
      <c r="F187" s="24"/>
      <c r="G187" s="25"/>
      <c r="H187" s="24"/>
      <c r="I187" s="25"/>
      <c r="J187" s="12"/>
    </row>
    <row r="188" spans="1:10" ht="25.5">
      <c r="A188" s="2" t="s">
        <v>424</v>
      </c>
      <c r="B188" s="2" t="s">
        <v>225</v>
      </c>
      <c r="C188" s="2" t="s">
        <v>23</v>
      </c>
      <c r="D188" s="2" t="s">
        <v>13</v>
      </c>
      <c r="E188" s="2">
        <v>345.89</v>
      </c>
      <c r="F188" s="2">
        <v>39.26</v>
      </c>
      <c r="G188" s="3">
        <f>F188*E188</f>
        <v>13579.641399999999</v>
      </c>
      <c r="H188" s="2">
        <v>0</v>
      </c>
      <c r="I188" s="3">
        <f>H188*E188</f>
        <v>0</v>
      </c>
      <c r="J188" s="6">
        <f>G188+I188</f>
        <v>13579.641399999999</v>
      </c>
    </row>
    <row r="189" spans="1:10" ht="12.75">
      <c r="A189" s="2"/>
      <c r="B189" s="11" t="s">
        <v>466</v>
      </c>
      <c r="C189" s="2"/>
      <c r="D189" s="2"/>
      <c r="E189" s="2"/>
      <c r="F189" s="2"/>
      <c r="G189" s="3"/>
      <c r="H189" s="2"/>
      <c r="I189" s="3"/>
      <c r="J189" s="22">
        <f>SUM(J188)</f>
        <v>13579.641399999999</v>
      </c>
    </row>
    <row r="190" spans="1:10" s="8" customFormat="1" ht="12.75">
      <c r="A190" s="14" t="s">
        <v>226</v>
      </c>
      <c r="B190" s="14" t="s">
        <v>227</v>
      </c>
      <c r="C190" s="30"/>
      <c r="D190" s="30"/>
      <c r="E190" s="30"/>
      <c r="F190" s="30"/>
      <c r="G190" s="31"/>
      <c r="H190" s="30"/>
      <c r="I190" s="31"/>
      <c r="J190" s="32"/>
    </row>
    <row r="191" spans="1:10" s="8" customFormat="1" ht="12.75">
      <c r="A191" s="13" t="s">
        <v>228</v>
      </c>
      <c r="B191" s="13" t="s">
        <v>229</v>
      </c>
      <c r="C191" s="24"/>
      <c r="D191" s="24"/>
      <c r="E191" s="24"/>
      <c r="F191" s="24"/>
      <c r="G191" s="25"/>
      <c r="H191" s="24"/>
      <c r="I191" s="25"/>
      <c r="J191" s="12"/>
    </row>
    <row r="192" spans="1:10" ht="25.5">
      <c r="A192" s="2" t="s">
        <v>425</v>
      </c>
      <c r="B192" s="2" t="s">
        <v>230</v>
      </c>
      <c r="C192" s="2" t="s">
        <v>23</v>
      </c>
      <c r="D192" s="2" t="s">
        <v>13</v>
      </c>
      <c r="E192" s="2">
        <v>997.23</v>
      </c>
      <c r="F192" s="2">
        <v>3.17</v>
      </c>
      <c r="G192" s="3">
        <f>F192*E192</f>
        <v>3161.2191</v>
      </c>
      <c r="H192" s="2">
        <v>3.67</v>
      </c>
      <c r="I192" s="3">
        <f>H192*E192</f>
        <v>3659.8341</v>
      </c>
      <c r="J192" s="6">
        <f>G192+I192</f>
        <v>6821.0532</v>
      </c>
    </row>
    <row r="193" spans="1:10" ht="12.75">
      <c r="A193" s="2" t="s">
        <v>426</v>
      </c>
      <c r="B193" s="2" t="s">
        <v>231</v>
      </c>
      <c r="C193" s="2" t="s">
        <v>23</v>
      </c>
      <c r="D193" s="2" t="s">
        <v>13</v>
      </c>
      <c r="E193" s="2">
        <v>123.4</v>
      </c>
      <c r="F193" s="2">
        <v>2.43</v>
      </c>
      <c r="G193" s="3">
        <f>F193*E193</f>
        <v>299.862</v>
      </c>
      <c r="H193" s="2">
        <v>5.1</v>
      </c>
      <c r="I193" s="3">
        <f>H193*E193</f>
        <v>629.34</v>
      </c>
      <c r="J193" s="6">
        <f>G193+I193</f>
        <v>929.202</v>
      </c>
    </row>
    <row r="194" spans="1:10" ht="12.75">
      <c r="A194" s="2" t="s">
        <v>427</v>
      </c>
      <c r="B194" s="2" t="s">
        <v>232</v>
      </c>
      <c r="C194" s="2" t="s">
        <v>23</v>
      </c>
      <c r="D194" s="2" t="s">
        <v>13</v>
      </c>
      <c r="E194" s="2">
        <v>527.94</v>
      </c>
      <c r="F194" s="2">
        <v>3.96</v>
      </c>
      <c r="G194" s="3">
        <f>F194*E194</f>
        <v>2090.6424</v>
      </c>
      <c r="H194" s="2">
        <v>7.56</v>
      </c>
      <c r="I194" s="3">
        <f>H194*E194</f>
        <v>3991.2264</v>
      </c>
      <c r="J194" s="6">
        <f>G194+I194</f>
        <v>6081.8688</v>
      </c>
    </row>
    <row r="195" spans="1:10" ht="12.75">
      <c r="A195" s="2" t="s">
        <v>428</v>
      </c>
      <c r="B195" s="2" t="s">
        <v>24</v>
      </c>
      <c r="C195" s="2" t="s">
        <v>23</v>
      </c>
      <c r="D195" s="2" t="s">
        <v>13</v>
      </c>
      <c r="E195" s="2">
        <v>345.89</v>
      </c>
      <c r="F195" s="2">
        <v>2.43</v>
      </c>
      <c r="G195" s="3">
        <f>F195*E195</f>
        <v>840.5127</v>
      </c>
      <c r="H195" s="2">
        <v>4.81</v>
      </c>
      <c r="I195" s="3">
        <f>H195*E195</f>
        <v>1663.7308999999998</v>
      </c>
      <c r="J195" s="6">
        <f>G195+I195</f>
        <v>2504.2436</v>
      </c>
    </row>
    <row r="196" spans="1:10" s="8" customFormat="1" ht="12.75">
      <c r="A196" s="13" t="s">
        <v>233</v>
      </c>
      <c r="B196" s="13" t="s">
        <v>234</v>
      </c>
      <c r="C196" s="24"/>
      <c r="D196" s="24"/>
      <c r="E196" s="24"/>
      <c r="F196" s="24"/>
      <c r="G196" s="25"/>
      <c r="H196" s="24"/>
      <c r="I196" s="25"/>
      <c r="J196" s="12"/>
    </row>
    <row r="197" spans="1:10" ht="12.75">
      <c r="A197" s="2" t="s">
        <v>429</v>
      </c>
      <c r="B197" s="2" t="s">
        <v>235</v>
      </c>
      <c r="C197" s="2" t="s">
        <v>23</v>
      </c>
      <c r="D197" s="2" t="s">
        <v>13</v>
      </c>
      <c r="E197" s="2">
        <v>68.42</v>
      </c>
      <c r="F197" s="2">
        <v>4.53</v>
      </c>
      <c r="G197" s="3">
        <f>F197*E197</f>
        <v>309.9426</v>
      </c>
      <c r="H197" s="2">
        <v>4.39</v>
      </c>
      <c r="I197" s="3">
        <f>H197*E197</f>
        <v>300.36379999999997</v>
      </c>
      <c r="J197" s="6">
        <f>G197+I197</f>
        <v>610.3063999999999</v>
      </c>
    </row>
    <row r="198" spans="1:10" ht="25.5">
      <c r="A198" s="2" t="s">
        <v>430</v>
      </c>
      <c r="B198" s="2" t="s">
        <v>236</v>
      </c>
      <c r="C198" s="2" t="s">
        <v>23</v>
      </c>
      <c r="D198" s="2" t="s">
        <v>13</v>
      </c>
      <c r="E198" s="2">
        <v>68.42</v>
      </c>
      <c r="F198" s="2">
        <v>2.96</v>
      </c>
      <c r="G198" s="3">
        <f>F198*E198</f>
        <v>202.5232</v>
      </c>
      <c r="H198" s="2">
        <v>5.08</v>
      </c>
      <c r="I198" s="3">
        <f>H198*E198</f>
        <v>347.5736</v>
      </c>
      <c r="J198" s="6">
        <f>G198+I198</f>
        <v>550.0968</v>
      </c>
    </row>
    <row r="199" spans="1:10" s="8" customFormat="1" ht="12.75">
      <c r="A199" s="13" t="s">
        <v>237</v>
      </c>
      <c r="B199" s="13" t="s">
        <v>238</v>
      </c>
      <c r="C199" s="24"/>
      <c r="D199" s="24"/>
      <c r="E199" s="24"/>
      <c r="F199" s="24"/>
      <c r="G199" s="25"/>
      <c r="H199" s="24"/>
      <c r="I199" s="25"/>
      <c r="J199" s="12"/>
    </row>
    <row r="200" spans="1:10" ht="25.5">
      <c r="A200" s="2" t="s">
        <v>431</v>
      </c>
      <c r="B200" s="2" t="s">
        <v>239</v>
      </c>
      <c r="C200" s="2" t="s">
        <v>23</v>
      </c>
      <c r="D200" s="2" t="s">
        <v>13</v>
      </c>
      <c r="E200" s="2">
        <v>24.57</v>
      </c>
      <c r="F200" s="2">
        <v>4.44</v>
      </c>
      <c r="G200" s="3">
        <f>F200*E200</f>
        <v>109.09080000000002</v>
      </c>
      <c r="H200" s="2">
        <v>9.48</v>
      </c>
      <c r="I200" s="3">
        <f>H200*E200</f>
        <v>232.92360000000002</v>
      </c>
      <c r="J200" s="6">
        <f>G200+I200</f>
        <v>342.0144</v>
      </c>
    </row>
    <row r="201" spans="1:10" s="8" customFormat="1" ht="12.75">
      <c r="A201" s="13" t="s">
        <v>240</v>
      </c>
      <c r="B201" s="13" t="s">
        <v>241</v>
      </c>
      <c r="C201" s="24"/>
      <c r="D201" s="24"/>
      <c r="E201" s="24"/>
      <c r="F201" s="24"/>
      <c r="G201" s="25"/>
      <c r="H201" s="24"/>
      <c r="I201" s="25"/>
      <c r="J201" s="12"/>
    </row>
    <row r="202" spans="1:10" ht="12.75">
      <c r="A202" s="2" t="s">
        <v>432</v>
      </c>
      <c r="B202" s="2" t="s">
        <v>242</v>
      </c>
      <c r="C202" s="2" t="s">
        <v>23</v>
      </c>
      <c r="D202" s="2" t="s">
        <v>13</v>
      </c>
      <c r="E202" s="2">
        <v>8.55</v>
      </c>
      <c r="F202" s="2">
        <v>4.12</v>
      </c>
      <c r="G202" s="3">
        <f>F202*E202</f>
        <v>35.226000000000006</v>
      </c>
      <c r="H202" s="2">
        <v>10.68</v>
      </c>
      <c r="I202" s="3">
        <f>H202*E202</f>
        <v>91.31400000000001</v>
      </c>
      <c r="J202" s="6">
        <f>G202+I202</f>
        <v>126.54000000000002</v>
      </c>
    </row>
    <row r="203" spans="1:10" ht="12.75">
      <c r="A203" s="2"/>
      <c r="B203" s="11" t="s">
        <v>466</v>
      </c>
      <c r="C203" s="2"/>
      <c r="D203" s="2"/>
      <c r="E203" s="2"/>
      <c r="F203" s="2"/>
      <c r="G203" s="3"/>
      <c r="H203" s="2"/>
      <c r="I203" s="3"/>
      <c r="J203" s="22">
        <f>SUM(J192:J202)</f>
        <v>17965.3252</v>
      </c>
    </row>
    <row r="204" spans="1:10" s="8" customFormat="1" ht="12.75">
      <c r="A204" s="14" t="s">
        <v>243</v>
      </c>
      <c r="B204" s="14" t="s">
        <v>244</v>
      </c>
      <c r="C204" s="30"/>
      <c r="D204" s="30"/>
      <c r="E204" s="30"/>
      <c r="F204" s="30"/>
      <c r="G204" s="31"/>
      <c r="H204" s="30"/>
      <c r="I204" s="31"/>
      <c r="J204" s="32"/>
    </row>
    <row r="205" spans="1:10" s="8" customFormat="1" ht="12.75">
      <c r="A205" s="13" t="s">
        <v>245</v>
      </c>
      <c r="B205" s="13" t="s">
        <v>246</v>
      </c>
      <c r="C205" s="24"/>
      <c r="D205" s="24"/>
      <c r="E205" s="24"/>
      <c r="F205" s="24"/>
      <c r="G205" s="25"/>
      <c r="H205" s="24"/>
      <c r="I205" s="25"/>
      <c r="J205" s="12"/>
    </row>
    <row r="206" spans="1:10" ht="12.75">
      <c r="A206" s="2" t="s">
        <v>433</v>
      </c>
      <c r="B206" s="2" t="s">
        <v>247</v>
      </c>
      <c r="C206" s="2" t="s">
        <v>23</v>
      </c>
      <c r="D206" s="2" t="s">
        <v>17</v>
      </c>
      <c r="E206" s="2">
        <v>3</v>
      </c>
      <c r="F206" s="2">
        <v>32.27</v>
      </c>
      <c r="G206" s="3">
        <f>F206*E206</f>
        <v>96.81</v>
      </c>
      <c r="H206" s="2">
        <v>20.16</v>
      </c>
      <c r="I206" s="3">
        <f>H206*E206</f>
        <v>60.480000000000004</v>
      </c>
      <c r="J206" s="6">
        <f>G206+I206</f>
        <v>157.29000000000002</v>
      </c>
    </row>
    <row r="207" spans="1:10" ht="12.75">
      <c r="A207" s="2" t="s">
        <v>434</v>
      </c>
      <c r="B207" s="2" t="s">
        <v>248</v>
      </c>
      <c r="C207" s="2" t="s">
        <v>52</v>
      </c>
      <c r="D207" s="2" t="s">
        <v>17</v>
      </c>
      <c r="E207" s="2">
        <v>3</v>
      </c>
      <c r="F207" s="2">
        <v>142.66</v>
      </c>
      <c r="G207" s="3">
        <f>F207*E207</f>
        <v>427.98</v>
      </c>
      <c r="H207" s="2">
        <v>0</v>
      </c>
      <c r="I207" s="3">
        <f>H207*E207</f>
        <v>0</v>
      </c>
      <c r="J207" s="6">
        <f>G207+I207</f>
        <v>427.98</v>
      </c>
    </row>
    <row r="208" spans="1:10" ht="25.5">
      <c r="A208" s="2" t="s">
        <v>435</v>
      </c>
      <c r="B208" s="2" t="s">
        <v>249</v>
      </c>
      <c r="C208" s="2" t="s">
        <v>23</v>
      </c>
      <c r="D208" s="2" t="s">
        <v>17</v>
      </c>
      <c r="E208" s="2">
        <v>1</v>
      </c>
      <c r="F208" s="2">
        <v>536</v>
      </c>
      <c r="G208" s="3">
        <f>F208*E208</f>
        <v>536</v>
      </c>
      <c r="H208" s="2">
        <v>38.97</v>
      </c>
      <c r="I208" s="3">
        <f>H208*E208</f>
        <v>38.97</v>
      </c>
      <c r="J208" s="6">
        <f>G208+I208</f>
        <v>574.97</v>
      </c>
    </row>
    <row r="209" spans="1:10" ht="25.5">
      <c r="A209" s="2" t="s">
        <v>436</v>
      </c>
      <c r="B209" s="2" t="s">
        <v>250</v>
      </c>
      <c r="C209" s="2" t="s">
        <v>23</v>
      </c>
      <c r="D209" s="2" t="s">
        <v>17</v>
      </c>
      <c r="E209" s="2">
        <v>5</v>
      </c>
      <c r="F209" s="2">
        <v>230.61</v>
      </c>
      <c r="G209" s="3">
        <f>F209*E209</f>
        <v>1153.0500000000002</v>
      </c>
      <c r="H209" s="2">
        <v>40.32</v>
      </c>
      <c r="I209" s="3">
        <f>H209*E209</f>
        <v>201.6</v>
      </c>
      <c r="J209" s="6">
        <f>G209+I209</f>
        <v>1354.65</v>
      </c>
    </row>
    <row r="210" spans="1:10" s="8" customFormat="1" ht="12.75">
      <c r="A210" s="13" t="s">
        <v>251</v>
      </c>
      <c r="B210" s="13" t="s">
        <v>252</v>
      </c>
      <c r="C210" s="24"/>
      <c r="D210" s="24"/>
      <c r="E210" s="24"/>
      <c r="F210" s="24"/>
      <c r="G210" s="25"/>
      <c r="H210" s="24"/>
      <c r="I210" s="25"/>
      <c r="J210" s="12"/>
    </row>
    <row r="211" spans="1:10" ht="12.75">
      <c r="A211" s="2" t="s">
        <v>437</v>
      </c>
      <c r="B211" s="2" t="s">
        <v>253</v>
      </c>
      <c r="C211" s="2" t="s">
        <v>23</v>
      </c>
      <c r="D211" s="2" t="s">
        <v>17</v>
      </c>
      <c r="E211" s="2">
        <v>1</v>
      </c>
      <c r="F211" s="2">
        <v>19.06</v>
      </c>
      <c r="G211" s="3">
        <f>F211*E211</f>
        <v>19.06</v>
      </c>
      <c r="H211" s="2">
        <v>6.72</v>
      </c>
      <c r="I211" s="3">
        <f>H211*E211</f>
        <v>6.72</v>
      </c>
      <c r="J211" s="6">
        <f>G211+I211</f>
        <v>25.779999999999998</v>
      </c>
    </row>
    <row r="212" spans="1:10" ht="12.75">
      <c r="A212" s="2" t="s">
        <v>438</v>
      </c>
      <c r="B212" s="2" t="s">
        <v>254</v>
      </c>
      <c r="C212" s="2" t="s">
        <v>52</v>
      </c>
      <c r="D212" s="2" t="s">
        <v>17</v>
      </c>
      <c r="E212" s="2">
        <v>6</v>
      </c>
      <c r="F212" s="2">
        <v>158.85</v>
      </c>
      <c r="G212" s="3">
        <f>F212*E212</f>
        <v>953.0999999999999</v>
      </c>
      <c r="H212" s="2">
        <v>0</v>
      </c>
      <c r="I212" s="3">
        <f>H212*E212</f>
        <v>0</v>
      </c>
      <c r="J212" s="6">
        <f>G212+I212</f>
        <v>953.0999999999999</v>
      </c>
    </row>
    <row r="213" spans="1:10" ht="12.75">
      <c r="A213" s="2" t="s">
        <v>439</v>
      </c>
      <c r="B213" s="2" t="s">
        <v>255</v>
      </c>
      <c r="C213" s="2" t="s">
        <v>52</v>
      </c>
      <c r="D213" s="2" t="s">
        <v>17</v>
      </c>
      <c r="E213" s="2">
        <v>1</v>
      </c>
      <c r="F213" s="2">
        <v>183.89</v>
      </c>
      <c r="G213" s="3">
        <f>F213*E213</f>
        <v>183.89</v>
      </c>
      <c r="H213" s="2">
        <v>0</v>
      </c>
      <c r="I213" s="3">
        <f>H213*E213</f>
        <v>0</v>
      </c>
      <c r="J213" s="6">
        <f>G213+I213</f>
        <v>183.89</v>
      </c>
    </row>
    <row r="214" spans="1:10" ht="12.75">
      <c r="A214" s="2" t="s">
        <v>440</v>
      </c>
      <c r="B214" s="2" t="s">
        <v>256</v>
      </c>
      <c r="C214" s="2" t="s">
        <v>52</v>
      </c>
      <c r="D214" s="2" t="s">
        <v>17</v>
      </c>
      <c r="E214" s="2">
        <v>1</v>
      </c>
      <c r="F214" s="2">
        <v>118.63</v>
      </c>
      <c r="G214" s="3">
        <f>F214*E214</f>
        <v>118.63</v>
      </c>
      <c r="H214" s="2">
        <v>0</v>
      </c>
      <c r="I214" s="3">
        <f>H214*E214</f>
        <v>0</v>
      </c>
      <c r="J214" s="6">
        <f>G214+I214</f>
        <v>118.63</v>
      </c>
    </row>
    <row r="215" spans="1:10" ht="12.75">
      <c r="A215" s="2" t="s">
        <v>441</v>
      </c>
      <c r="B215" s="2" t="s">
        <v>257</v>
      </c>
      <c r="C215" s="2" t="s">
        <v>52</v>
      </c>
      <c r="D215" s="2" t="s">
        <v>17</v>
      </c>
      <c r="E215" s="2">
        <v>1</v>
      </c>
      <c r="F215" s="2">
        <v>198.49</v>
      </c>
      <c r="G215" s="3">
        <f>F215*E215</f>
        <v>198.49</v>
      </c>
      <c r="H215" s="2">
        <v>0</v>
      </c>
      <c r="I215" s="3">
        <f>H215*E215</f>
        <v>0</v>
      </c>
      <c r="J215" s="6">
        <f>G215+I215</f>
        <v>198.49</v>
      </c>
    </row>
    <row r="216" spans="1:10" s="8" customFormat="1" ht="12.75">
      <c r="A216" s="13" t="s">
        <v>258</v>
      </c>
      <c r="B216" s="13" t="s">
        <v>259</v>
      </c>
      <c r="C216" s="24"/>
      <c r="D216" s="24"/>
      <c r="E216" s="24"/>
      <c r="F216" s="24"/>
      <c r="G216" s="25"/>
      <c r="H216" s="24"/>
      <c r="I216" s="25"/>
      <c r="J216" s="12"/>
    </row>
    <row r="217" spans="1:10" ht="12.75">
      <c r="A217" s="2" t="s">
        <v>442</v>
      </c>
      <c r="B217" s="2" t="s">
        <v>260</v>
      </c>
      <c r="C217" s="2" t="s">
        <v>52</v>
      </c>
      <c r="D217" s="2" t="s">
        <v>17</v>
      </c>
      <c r="E217" s="2">
        <v>6</v>
      </c>
      <c r="F217" s="2">
        <v>5.56</v>
      </c>
      <c r="G217" s="3">
        <f aca="true" t="shared" si="12" ref="G217:G224">F217*E217</f>
        <v>33.36</v>
      </c>
      <c r="H217" s="2">
        <v>0</v>
      </c>
      <c r="I217" s="3">
        <f aca="true" t="shared" si="13" ref="I217:I224">H217*E217</f>
        <v>0</v>
      </c>
      <c r="J217" s="6">
        <f aca="true" t="shared" si="14" ref="J217:J224">G217+I217</f>
        <v>33.36</v>
      </c>
    </row>
    <row r="218" spans="1:10" ht="12.75">
      <c r="A218" s="2" t="s">
        <v>443</v>
      </c>
      <c r="B218" s="2" t="s">
        <v>261</v>
      </c>
      <c r="C218" s="2" t="s">
        <v>52</v>
      </c>
      <c r="D218" s="2" t="s">
        <v>17</v>
      </c>
      <c r="E218" s="2">
        <v>1</v>
      </c>
      <c r="F218" s="2">
        <v>28.25</v>
      </c>
      <c r="G218" s="3">
        <f t="shared" si="12"/>
        <v>28.25</v>
      </c>
      <c r="H218" s="2">
        <v>0</v>
      </c>
      <c r="I218" s="3">
        <f t="shared" si="13"/>
        <v>0</v>
      </c>
      <c r="J218" s="6">
        <f t="shared" si="14"/>
        <v>28.25</v>
      </c>
    </row>
    <row r="219" spans="1:10" ht="12.75">
      <c r="A219" s="2" t="s">
        <v>444</v>
      </c>
      <c r="B219" s="2" t="s">
        <v>262</v>
      </c>
      <c r="C219" s="2" t="s">
        <v>52</v>
      </c>
      <c r="D219" s="2" t="s">
        <v>17</v>
      </c>
      <c r="E219" s="2">
        <v>1</v>
      </c>
      <c r="F219" s="2">
        <v>5.56</v>
      </c>
      <c r="G219" s="3">
        <f t="shared" si="12"/>
        <v>5.56</v>
      </c>
      <c r="H219" s="2">
        <v>0</v>
      </c>
      <c r="I219" s="3">
        <f t="shared" si="13"/>
        <v>0</v>
      </c>
      <c r="J219" s="6">
        <f t="shared" si="14"/>
        <v>5.56</v>
      </c>
    </row>
    <row r="220" spans="1:10" ht="12.75">
      <c r="A220" s="2" t="s">
        <v>445</v>
      </c>
      <c r="B220" s="2" t="s">
        <v>263</v>
      </c>
      <c r="C220" s="2" t="s">
        <v>52</v>
      </c>
      <c r="D220" s="2" t="s">
        <v>17</v>
      </c>
      <c r="E220" s="2">
        <v>3</v>
      </c>
      <c r="F220" s="2">
        <v>71.09</v>
      </c>
      <c r="G220" s="3">
        <f t="shared" si="12"/>
        <v>213.27</v>
      </c>
      <c r="H220" s="2">
        <v>0</v>
      </c>
      <c r="I220" s="3">
        <f t="shared" si="13"/>
        <v>0</v>
      </c>
      <c r="J220" s="6">
        <f t="shared" si="14"/>
        <v>213.27</v>
      </c>
    </row>
    <row r="221" spans="1:10" ht="12.75">
      <c r="A221" s="2" t="s">
        <v>446</v>
      </c>
      <c r="B221" s="2" t="s">
        <v>264</v>
      </c>
      <c r="C221" s="2" t="s">
        <v>52</v>
      </c>
      <c r="D221" s="2" t="s">
        <v>17</v>
      </c>
      <c r="E221" s="2">
        <v>12</v>
      </c>
      <c r="F221" s="2">
        <v>18.37</v>
      </c>
      <c r="G221" s="3">
        <f t="shared" si="12"/>
        <v>220.44</v>
      </c>
      <c r="H221" s="2">
        <v>0</v>
      </c>
      <c r="I221" s="3">
        <f t="shared" si="13"/>
        <v>0</v>
      </c>
      <c r="J221" s="6">
        <f t="shared" si="14"/>
        <v>220.44</v>
      </c>
    </row>
    <row r="222" spans="1:10" ht="12.75">
      <c r="A222" s="2" t="s">
        <v>447</v>
      </c>
      <c r="B222" s="2" t="s">
        <v>265</v>
      </c>
      <c r="C222" s="2" t="s">
        <v>52</v>
      </c>
      <c r="D222" s="2" t="s">
        <v>17</v>
      </c>
      <c r="E222" s="2">
        <v>1</v>
      </c>
      <c r="F222" s="2">
        <v>28.96</v>
      </c>
      <c r="G222" s="3">
        <f t="shared" si="12"/>
        <v>28.96</v>
      </c>
      <c r="H222" s="2">
        <v>0</v>
      </c>
      <c r="I222" s="3">
        <f t="shared" si="13"/>
        <v>0</v>
      </c>
      <c r="J222" s="6">
        <f t="shared" si="14"/>
        <v>28.96</v>
      </c>
    </row>
    <row r="223" spans="1:10" ht="12.75">
      <c r="A223" s="2" t="s">
        <v>448</v>
      </c>
      <c r="B223" s="2" t="s">
        <v>266</v>
      </c>
      <c r="C223" s="2" t="s">
        <v>52</v>
      </c>
      <c r="D223" s="2" t="s">
        <v>17</v>
      </c>
      <c r="E223" s="2">
        <v>6</v>
      </c>
      <c r="F223" s="2">
        <v>2.39</v>
      </c>
      <c r="G223" s="3">
        <f t="shared" si="12"/>
        <v>14.34</v>
      </c>
      <c r="H223" s="2">
        <v>0</v>
      </c>
      <c r="I223" s="3">
        <f t="shared" si="13"/>
        <v>0</v>
      </c>
      <c r="J223" s="6">
        <f t="shared" si="14"/>
        <v>14.34</v>
      </c>
    </row>
    <row r="224" spans="1:10" ht="25.5">
      <c r="A224" s="2" t="s">
        <v>449</v>
      </c>
      <c r="B224" s="2" t="s">
        <v>267</v>
      </c>
      <c r="C224" s="2" t="s">
        <v>52</v>
      </c>
      <c r="D224" s="2" t="s">
        <v>17</v>
      </c>
      <c r="E224" s="2">
        <v>1</v>
      </c>
      <c r="F224" s="2">
        <v>88.99</v>
      </c>
      <c r="G224" s="3">
        <f t="shared" si="12"/>
        <v>88.99</v>
      </c>
      <c r="H224" s="2">
        <v>0</v>
      </c>
      <c r="I224" s="3">
        <f t="shared" si="13"/>
        <v>0</v>
      </c>
      <c r="J224" s="6">
        <f t="shared" si="14"/>
        <v>88.99</v>
      </c>
    </row>
    <row r="225" spans="1:10" s="8" customFormat="1" ht="12.75">
      <c r="A225" s="13" t="s">
        <v>268</v>
      </c>
      <c r="B225" s="13" t="s">
        <v>269</v>
      </c>
      <c r="C225" s="24"/>
      <c r="D225" s="24"/>
      <c r="E225" s="24"/>
      <c r="F225" s="24"/>
      <c r="G225" s="25"/>
      <c r="H225" s="24"/>
      <c r="I225" s="25"/>
      <c r="J225" s="12"/>
    </row>
    <row r="226" spans="1:10" ht="25.5">
      <c r="A226" s="2" t="s">
        <v>450</v>
      </c>
      <c r="B226" s="2" t="s">
        <v>270</v>
      </c>
      <c r="C226" s="2" t="s">
        <v>52</v>
      </c>
      <c r="D226" s="2" t="s">
        <v>13</v>
      </c>
      <c r="E226" s="2">
        <v>6.74</v>
      </c>
      <c r="F226" s="2">
        <v>250</v>
      </c>
      <c r="G226" s="3">
        <f>F226*E226</f>
        <v>1685</v>
      </c>
      <c r="H226" s="2">
        <v>0</v>
      </c>
      <c r="I226" s="3">
        <f>H226*E226</f>
        <v>0</v>
      </c>
      <c r="J226" s="6">
        <f>G226+I226</f>
        <v>1685</v>
      </c>
    </row>
    <row r="227" spans="1:10" s="8" customFormat="1" ht="12.75">
      <c r="A227" s="13" t="s">
        <v>271</v>
      </c>
      <c r="B227" s="13" t="s">
        <v>204</v>
      </c>
      <c r="C227" s="24"/>
      <c r="D227" s="24"/>
      <c r="E227" s="24"/>
      <c r="F227" s="24"/>
      <c r="G227" s="25"/>
      <c r="H227" s="24"/>
      <c r="I227" s="25"/>
      <c r="J227" s="12"/>
    </row>
    <row r="228" spans="1:10" ht="25.5">
      <c r="A228" s="2" t="s">
        <v>451</v>
      </c>
      <c r="B228" s="2" t="s">
        <v>272</v>
      </c>
      <c r="C228" s="2" t="s">
        <v>23</v>
      </c>
      <c r="D228" s="2" t="s">
        <v>17</v>
      </c>
      <c r="E228" s="2">
        <v>1</v>
      </c>
      <c r="F228" s="2">
        <v>300.04</v>
      </c>
      <c r="G228" s="3">
        <f>F228*E228</f>
        <v>300.04</v>
      </c>
      <c r="H228" s="2">
        <v>27.96</v>
      </c>
      <c r="I228" s="3">
        <f>H228*E228</f>
        <v>27.96</v>
      </c>
      <c r="J228" s="6">
        <f>G228+I228</f>
        <v>328</v>
      </c>
    </row>
    <row r="229" spans="1:10" ht="12.75">
      <c r="A229" s="2" t="s">
        <v>452</v>
      </c>
      <c r="B229" s="2" t="s">
        <v>273</v>
      </c>
      <c r="C229" s="2" t="s">
        <v>52</v>
      </c>
      <c r="D229" s="2" t="s">
        <v>17</v>
      </c>
      <c r="E229" s="2">
        <v>2</v>
      </c>
      <c r="F229" s="2">
        <v>170</v>
      </c>
      <c r="G229" s="3">
        <f>F229*E229</f>
        <v>340</v>
      </c>
      <c r="H229" s="2">
        <v>0</v>
      </c>
      <c r="I229" s="3">
        <f>H229*E229</f>
        <v>0</v>
      </c>
      <c r="J229" s="6">
        <f>G229+I229</f>
        <v>340</v>
      </c>
    </row>
    <row r="230" spans="1:10" ht="12.75">
      <c r="A230" s="2"/>
      <c r="B230" s="11" t="s">
        <v>466</v>
      </c>
      <c r="C230" s="2"/>
      <c r="D230" s="2"/>
      <c r="E230" s="2"/>
      <c r="F230" s="2"/>
      <c r="G230" s="3"/>
      <c r="H230" s="2"/>
      <c r="I230" s="3"/>
      <c r="J230" s="22">
        <f>SUM(J206:J229)</f>
        <v>6980.950000000001</v>
      </c>
    </row>
    <row r="231" spans="1:10" s="8" customFormat="1" ht="12.75">
      <c r="A231" s="14" t="s">
        <v>274</v>
      </c>
      <c r="B231" s="14" t="s">
        <v>275</v>
      </c>
      <c r="C231" s="30"/>
      <c r="D231" s="30"/>
      <c r="E231" s="30"/>
      <c r="F231" s="30"/>
      <c r="G231" s="31"/>
      <c r="H231" s="30"/>
      <c r="I231" s="31"/>
      <c r="J231" s="32"/>
    </row>
    <row r="232" spans="1:10" s="8" customFormat="1" ht="12.75">
      <c r="A232" s="13" t="s">
        <v>276</v>
      </c>
      <c r="B232" s="13" t="s">
        <v>277</v>
      </c>
      <c r="C232" s="24"/>
      <c r="D232" s="24"/>
      <c r="E232" s="24"/>
      <c r="F232" s="24"/>
      <c r="G232" s="25"/>
      <c r="H232" s="24"/>
      <c r="I232" s="25"/>
      <c r="J232" s="12"/>
    </row>
    <row r="233" spans="1:10" ht="25.5">
      <c r="A233" s="2" t="s">
        <v>453</v>
      </c>
      <c r="B233" s="2" t="s">
        <v>278</v>
      </c>
      <c r="C233" s="2" t="s">
        <v>23</v>
      </c>
      <c r="D233" s="2" t="s">
        <v>17</v>
      </c>
      <c r="E233" s="2">
        <v>1</v>
      </c>
      <c r="F233" s="2">
        <v>95.43</v>
      </c>
      <c r="G233" s="3">
        <f>F233*E233</f>
        <v>95.43</v>
      </c>
      <c r="H233" s="2">
        <v>6.09</v>
      </c>
      <c r="I233" s="3">
        <f>H233*E233</f>
        <v>6.09</v>
      </c>
      <c r="J233" s="6">
        <f>G233+I233</f>
        <v>101.52000000000001</v>
      </c>
    </row>
    <row r="234" spans="1:10" ht="25.5">
      <c r="A234" s="2" t="s">
        <v>454</v>
      </c>
      <c r="B234" s="2" t="s">
        <v>279</v>
      </c>
      <c r="C234" s="2" t="s">
        <v>23</v>
      </c>
      <c r="D234" s="2" t="s">
        <v>17</v>
      </c>
      <c r="E234" s="2">
        <v>1</v>
      </c>
      <c r="F234" s="2">
        <v>83.94</v>
      </c>
      <c r="G234" s="3">
        <f>F234*E234</f>
        <v>83.94</v>
      </c>
      <c r="H234" s="2">
        <v>6.09</v>
      </c>
      <c r="I234" s="3">
        <f>H234*E234</f>
        <v>6.09</v>
      </c>
      <c r="J234" s="6">
        <f>G234+I234</f>
        <v>90.03</v>
      </c>
    </row>
    <row r="235" spans="1:10" s="8" customFormat="1" ht="12.75">
      <c r="A235" s="13" t="s">
        <v>280</v>
      </c>
      <c r="B235" s="13" t="s">
        <v>281</v>
      </c>
      <c r="C235" s="24"/>
      <c r="D235" s="24"/>
      <c r="E235" s="24"/>
      <c r="F235" s="24"/>
      <c r="G235" s="25"/>
      <c r="H235" s="24"/>
      <c r="I235" s="25"/>
      <c r="J235" s="12"/>
    </row>
    <row r="236" spans="1:10" ht="38.25">
      <c r="A236" s="2" t="s">
        <v>455</v>
      </c>
      <c r="B236" s="2" t="s">
        <v>282</v>
      </c>
      <c r="C236" s="2" t="s">
        <v>52</v>
      </c>
      <c r="D236" s="2" t="s">
        <v>17</v>
      </c>
      <c r="E236" s="2">
        <v>2</v>
      </c>
      <c r="F236" s="2">
        <v>111.4</v>
      </c>
      <c r="G236" s="3">
        <f>F236*E236</f>
        <v>222.8</v>
      </c>
      <c r="H236" s="2">
        <v>0</v>
      </c>
      <c r="I236" s="3">
        <f>H236*E236</f>
        <v>0</v>
      </c>
      <c r="J236" s="6">
        <f>G236+I236</f>
        <v>222.8</v>
      </c>
    </row>
    <row r="237" spans="1:10" ht="25.5">
      <c r="A237" s="2" t="s">
        <v>456</v>
      </c>
      <c r="B237" s="2" t="s">
        <v>283</v>
      </c>
      <c r="C237" s="2" t="s">
        <v>52</v>
      </c>
      <c r="D237" s="2" t="s">
        <v>17</v>
      </c>
      <c r="E237" s="2">
        <v>1</v>
      </c>
      <c r="F237" s="2">
        <v>57.9</v>
      </c>
      <c r="G237" s="3">
        <f>F237*E237</f>
        <v>57.9</v>
      </c>
      <c r="H237" s="2">
        <v>0</v>
      </c>
      <c r="I237" s="3">
        <f>H237*E237</f>
        <v>0</v>
      </c>
      <c r="J237" s="6">
        <f>G237+I237</f>
        <v>57.9</v>
      </c>
    </row>
    <row r="238" spans="1:10" s="8" customFormat="1" ht="12.75">
      <c r="A238" s="13" t="s">
        <v>284</v>
      </c>
      <c r="B238" s="13" t="s">
        <v>285</v>
      </c>
      <c r="C238" s="24"/>
      <c r="D238" s="24"/>
      <c r="E238" s="24"/>
      <c r="F238" s="24"/>
      <c r="G238" s="25"/>
      <c r="H238" s="24"/>
      <c r="I238" s="25"/>
      <c r="J238" s="12"/>
    </row>
    <row r="239" spans="1:10" ht="12.75">
      <c r="A239" s="2" t="s">
        <v>457</v>
      </c>
      <c r="B239" s="2" t="s">
        <v>286</v>
      </c>
      <c r="C239" s="2" t="s">
        <v>52</v>
      </c>
      <c r="D239" s="2" t="s">
        <v>17</v>
      </c>
      <c r="E239" s="2">
        <v>5</v>
      </c>
      <c r="F239" s="2">
        <v>57.9</v>
      </c>
      <c r="G239" s="3">
        <f>F239*E239</f>
        <v>289.5</v>
      </c>
      <c r="H239" s="2">
        <v>0</v>
      </c>
      <c r="I239" s="3">
        <f>H239*E239</f>
        <v>0</v>
      </c>
      <c r="J239" s="6">
        <f>G239+I239</f>
        <v>289.5</v>
      </c>
    </row>
    <row r="240" spans="1:10" ht="12.75">
      <c r="A240" s="2"/>
      <c r="B240" s="11" t="s">
        <v>466</v>
      </c>
      <c r="C240" s="2"/>
      <c r="D240" s="2"/>
      <c r="E240" s="2"/>
      <c r="F240" s="2"/>
      <c r="G240" s="3"/>
      <c r="H240" s="2"/>
      <c r="I240" s="3"/>
      <c r="J240" s="22">
        <f>SUM(J233:J239)</f>
        <v>761.75</v>
      </c>
    </row>
    <row r="241" spans="1:10" s="8" customFormat="1" ht="12.75">
      <c r="A241" s="14" t="s">
        <v>287</v>
      </c>
      <c r="B241" s="14" t="s">
        <v>288</v>
      </c>
      <c r="C241" s="30"/>
      <c r="D241" s="30"/>
      <c r="E241" s="30"/>
      <c r="F241" s="30"/>
      <c r="G241" s="31"/>
      <c r="H241" s="30"/>
      <c r="I241" s="31"/>
      <c r="J241" s="32"/>
    </row>
    <row r="242" spans="1:10" s="8" customFormat="1" ht="12.75">
      <c r="A242" s="13" t="s">
        <v>289</v>
      </c>
      <c r="B242" s="13" t="s">
        <v>290</v>
      </c>
      <c r="C242" s="24"/>
      <c r="D242" s="24"/>
      <c r="E242" s="24"/>
      <c r="F242" s="24"/>
      <c r="G242" s="25"/>
      <c r="H242" s="24"/>
      <c r="I242" s="25"/>
      <c r="J242" s="12"/>
    </row>
    <row r="243" spans="1:10" ht="38.25">
      <c r="A243" s="2" t="s">
        <v>458</v>
      </c>
      <c r="B243" s="2" t="s">
        <v>291</v>
      </c>
      <c r="C243" s="2" t="s">
        <v>52</v>
      </c>
      <c r="D243" s="2" t="s">
        <v>13</v>
      </c>
      <c r="E243" s="2">
        <v>3.08</v>
      </c>
      <c r="F243" s="2">
        <v>75</v>
      </c>
      <c r="G243" s="3">
        <f>F243*E243</f>
        <v>231</v>
      </c>
      <c r="H243" s="2">
        <v>0</v>
      </c>
      <c r="I243" s="3">
        <f>H243*E243</f>
        <v>0</v>
      </c>
      <c r="J243" s="6">
        <f>G243+I243</f>
        <v>231</v>
      </c>
    </row>
    <row r="244" spans="1:10" ht="38.25">
      <c r="A244" s="2" t="s">
        <v>459</v>
      </c>
      <c r="B244" s="2" t="s">
        <v>292</v>
      </c>
      <c r="C244" s="2" t="s">
        <v>52</v>
      </c>
      <c r="D244" s="2" t="s">
        <v>13</v>
      </c>
      <c r="E244" s="2">
        <v>0.18</v>
      </c>
      <c r="F244" s="2">
        <v>150</v>
      </c>
      <c r="G244" s="3">
        <f>F244*E244</f>
        <v>27</v>
      </c>
      <c r="H244" s="2">
        <v>0</v>
      </c>
      <c r="I244" s="3">
        <f>H244*E244</f>
        <v>0</v>
      </c>
      <c r="J244" s="6">
        <f>G244+I244</f>
        <v>27</v>
      </c>
    </row>
    <row r="245" spans="1:10" ht="12.75">
      <c r="A245" s="2"/>
      <c r="B245" s="11" t="s">
        <v>466</v>
      </c>
      <c r="C245" s="2"/>
      <c r="D245" s="2"/>
      <c r="E245" s="2"/>
      <c r="F245" s="2"/>
      <c r="G245" s="3"/>
      <c r="H245" s="2"/>
      <c r="I245" s="3"/>
      <c r="J245" s="22">
        <f>SUM(J243:J244)</f>
        <v>258</v>
      </c>
    </row>
    <row r="246" spans="1:10" s="8" customFormat="1" ht="12.75">
      <c r="A246" s="14" t="s">
        <v>293</v>
      </c>
      <c r="B246" s="14" t="s">
        <v>294</v>
      </c>
      <c r="C246" s="30"/>
      <c r="D246" s="30"/>
      <c r="E246" s="30"/>
      <c r="F246" s="30"/>
      <c r="G246" s="31"/>
      <c r="H246" s="30"/>
      <c r="I246" s="31"/>
      <c r="J246" s="32"/>
    </row>
    <row r="247" spans="1:10" s="8" customFormat="1" ht="12.75">
      <c r="A247" s="13" t="s">
        <v>295</v>
      </c>
      <c r="B247" s="13" t="s">
        <v>296</v>
      </c>
      <c r="C247" s="24"/>
      <c r="D247" s="24"/>
      <c r="E247" s="24"/>
      <c r="F247" s="24"/>
      <c r="G247" s="25"/>
      <c r="H247" s="24"/>
      <c r="I247" s="25"/>
      <c r="J247" s="12"/>
    </row>
    <row r="248" spans="1:10" ht="12.75">
      <c r="A248" s="2" t="s">
        <v>460</v>
      </c>
      <c r="B248" s="2" t="s">
        <v>297</v>
      </c>
      <c r="C248" s="2" t="s">
        <v>23</v>
      </c>
      <c r="D248" s="2" t="s">
        <v>13</v>
      </c>
      <c r="E248" s="2">
        <v>390.69</v>
      </c>
      <c r="F248" s="2">
        <v>0.37</v>
      </c>
      <c r="G248" s="3">
        <f>F248*E248</f>
        <v>144.5553</v>
      </c>
      <c r="H248" s="2">
        <v>3.7</v>
      </c>
      <c r="I248" s="3">
        <f>H248*E248</f>
        <v>1445.553</v>
      </c>
      <c r="J248" s="6">
        <f>G248+I248</f>
        <v>1590.1083</v>
      </c>
    </row>
    <row r="249" spans="1:10" ht="12.75">
      <c r="A249" s="2"/>
      <c r="B249" s="11" t="s">
        <v>466</v>
      </c>
      <c r="C249" s="2"/>
      <c r="D249" s="2"/>
      <c r="E249" s="2"/>
      <c r="F249" s="2"/>
      <c r="G249" s="3"/>
      <c r="H249" s="2"/>
      <c r="I249" s="3"/>
      <c r="J249" s="22">
        <f>SUM(J248)</f>
        <v>1590.1083</v>
      </c>
    </row>
    <row r="250" spans="1:10" ht="12.75">
      <c r="A250" s="2"/>
      <c r="B250" s="11"/>
      <c r="C250" s="2"/>
      <c r="D250" s="2"/>
      <c r="E250" s="2"/>
      <c r="F250" s="2"/>
      <c r="G250" s="3"/>
      <c r="H250" s="2"/>
      <c r="I250" s="3"/>
      <c r="J250" s="33"/>
    </row>
    <row r="251" spans="1:10" ht="13.5" thickBot="1">
      <c r="A251" s="34"/>
      <c r="B251" s="35" t="s">
        <v>304</v>
      </c>
      <c r="C251" s="34"/>
      <c r="D251" s="34"/>
      <c r="E251" s="34"/>
      <c r="F251" s="34"/>
      <c r="G251" s="36">
        <f>SUM(G10:G249)</f>
        <v>241192.07629999993</v>
      </c>
      <c r="H251" s="34"/>
      <c r="I251" s="36">
        <f>SUM(I10:I249)</f>
        <v>45885.055199999995</v>
      </c>
      <c r="J251" s="38">
        <f>G251+I251</f>
        <v>287077.1314999999</v>
      </c>
    </row>
    <row r="252" spans="1:10" ht="13.5" thickBot="1">
      <c r="A252" s="34"/>
      <c r="B252" s="35" t="s">
        <v>305</v>
      </c>
      <c r="C252" s="34"/>
      <c r="D252" s="34"/>
      <c r="E252" s="34"/>
      <c r="F252" s="34"/>
      <c r="G252" s="36">
        <f>G251*1.25</f>
        <v>301490.0953749999</v>
      </c>
      <c r="H252" s="34"/>
      <c r="I252" s="37">
        <f>I251*1.25</f>
        <v>57356.318999999996</v>
      </c>
      <c r="J252" s="45">
        <f>G252+I252</f>
        <v>358846.41437499993</v>
      </c>
    </row>
    <row r="253" spans="1:10" ht="12.75">
      <c r="A253" s="2"/>
      <c r="B253" s="2"/>
      <c r="C253" s="2"/>
      <c r="D253" s="2"/>
      <c r="E253" s="2"/>
      <c r="F253" s="2"/>
      <c r="G253" s="3"/>
      <c r="H253" s="2"/>
      <c r="I253" s="3"/>
      <c r="J253" s="39"/>
    </row>
    <row r="254" spans="1:10" s="8" customFormat="1" ht="12.75">
      <c r="A254" s="14" t="s">
        <v>298</v>
      </c>
      <c r="B254" s="14" t="s">
        <v>299</v>
      </c>
      <c r="C254" s="30"/>
      <c r="D254" s="30"/>
      <c r="E254" s="30"/>
      <c r="F254" s="30"/>
      <c r="G254" s="31"/>
      <c r="H254" s="30"/>
      <c r="I254" s="31"/>
      <c r="J254" s="32"/>
    </row>
    <row r="255" spans="1:10" s="8" customFormat="1" ht="12.75">
      <c r="A255" s="13" t="s">
        <v>300</v>
      </c>
      <c r="B255" s="13" t="s">
        <v>306</v>
      </c>
      <c r="C255" s="24"/>
      <c r="D255" s="24"/>
      <c r="E255" s="24"/>
      <c r="F255" s="24"/>
      <c r="G255" s="25"/>
      <c r="H255" s="24"/>
      <c r="I255" s="25"/>
      <c r="J255" s="12"/>
    </row>
    <row r="256" spans="1:10" ht="12.75">
      <c r="A256" s="2" t="s">
        <v>461</v>
      </c>
      <c r="B256" s="2" t="s">
        <v>301</v>
      </c>
      <c r="C256" s="2" t="s">
        <v>52</v>
      </c>
      <c r="D256" s="2" t="s">
        <v>302</v>
      </c>
      <c r="E256" s="2">
        <v>540</v>
      </c>
      <c r="F256" s="2">
        <v>7.61</v>
      </c>
      <c r="G256" s="3">
        <f>F256*E256</f>
        <v>4109.400000000001</v>
      </c>
      <c r="H256" s="2">
        <v>0</v>
      </c>
      <c r="I256" s="3">
        <f>H256*E256</f>
        <v>0</v>
      </c>
      <c r="J256" s="6">
        <f>G256+I256</f>
        <v>4109.400000000001</v>
      </c>
    </row>
    <row r="257" spans="1:10" ht="12.75">
      <c r="A257" s="2" t="s">
        <v>462</v>
      </c>
      <c r="B257" s="2" t="s">
        <v>303</v>
      </c>
      <c r="C257" s="2" t="s">
        <v>52</v>
      </c>
      <c r="D257" s="2" t="s">
        <v>302</v>
      </c>
      <c r="E257" s="2">
        <v>120</v>
      </c>
      <c r="F257" s="2">
        <v>58.52</v>
      </c>
      <c r="G257" s="3">
        <f>F257*E257</f>
        <v>7022.400000000001</v>
      </c>
      <c r="H257" s="2">
        <v>0</v>
      </c>
      <c r="I257" s="3">
        <f>H257*E257</f>
        <v>0</v>
      </c>
      <c r="J257" s="6">
        <f>G257+I257</f>
        <v>7022.400000000001</v>
      </c>
    </row>
    <row r="258" spans="1:10" ht="12.75">
      <c r="A258" s="2"/>
      <c r="B258" s="11" t="s">
        <v>466</v>
      </c>
      <c r="C258" s="2"/>
      <c r="D258" s="2"/>
      <c r="E258" s="2"/>
      <c r="F258" s="2"/>
      <c r="G258" s="3"/>
      <c r="H258" s="2"/>
      <c r="I258" s="3"/>
      <c r="J258" s="22">
        <f>SUM(J256:J257)</f>
        <v>11131.800000000001</v>
      </c>
    </row>
    <row r="259" spans="1:10" ht="13.5" thickBot="1">
      <c r="A259" s="2"/>
      <c r="B259" s="2"/>
      <c r="C259" s="2"/>
      <c r="D259" s="2"/>
      <c r="E259" s="2"/>
      <c r="F259" s="2"/>
      <c r="G259" s="3"/>
      <c r="H259" s="2"/>
      <c r="I259" s="3"/>
      <c r="J259" s="6"/>
    </row>
    <row r="260" spans="1:10" ht="13.5" thickBot="1">
      <c r="A260" s="41"/>
      <c r="B260" s="42" t="s">
        <v>471</v>
      </c>
      <c r="C260" s="43"/>
      <c r="D260" s="43"/>
      <c r="E260" s="43"/>
      <c r="F260" s="43"/>
      <c r="G260" s="44"/>
      <c r="H260" s="43"/>
      <c r="I260" s="46"/>
      <c r="J260" s="40">
        <f>J252+J258</f>
        <v>369978.2143749999</v>
      </c>
    </row>
    <row r="261" ht="12.75">
      <c r="A261" s="1"/>
    </row>
  </sheetData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328"/>
  <sheetViews>
    <sheetView showGridLines="0" tabSelected="1" view="pageBreakPreview" zoomScaleSheetLayoutView="100" workbookViewId="0" topLeftCell="A288">
      <selection activeCell="S304" sqref="S304"/>
    </sheetView>
  </sheetViews>
  <sheetFormatPr defaultColWidth="9.140625" defaultRowHeight="12.75"/>
  <cols>
    <col min="1" max="1" width="17.421875" style="79" customWidth="1"/>
    <col min="2" max="2" width="57.421875" style="76" customWidth="1"/>
    <col min="3" max="3" width="9.00390625" style="77" customWidth="1"/>
    <col min="4" max="4" width="5.57421875" style="77" customWidth="1"/>
    <col min="5" max="5" width="7.421875" style="47" customWidth="1"/>
    <col min="6" max="6" width="10.00390625" style="47" customWidth="1"/>
    <col min="7" max="7" width="12.28125" style="48" customWidth="1"/>
    <col min="8" max="8" width="10.00390625" style="47" customWidth="1"/>
    <col min="9" max="9" width="10.421875" style="48" customWidth="1"/>
    <col min="10" max="10" width="11.28125" style="78" customWidth="1"/>
    <col min="11" max="11" width="10.57421875" style="5" hidden="1" customWidth="1"/>
    <col min="12" max="12" width="10.57421875" style="62" hidden="1" customWidth="1"/>
    <col min="13" max="13" width="16.28125" style="5" hidden="1" customWidth="1"/>
    <col min="14" max="14" width="14.7109375" style="5" hidden="1" customWidth="1"/>
    <col min="15" max="15" width="11.7109375" style="74" hidden="1" customWidth="1"/>
    <col min="16" max="16" width="15.28125" style="7" customWidth="1"/>
    <col min="17" max="17" width="14.28125" style="7" customWidth="1"/>
    <col min="18" max="18" width="14.140625" style="7" customWidth="1"/>
    <col min="19" max="19" width="29.28125" style="7" customWidth="1"/>
    <col min="20" max="20" width="13.8515625" style="7" customWidth="1"/>
    <col min="21" max="21" width="10.140625" style="7" bestFit="1" customWidth="1"/>
    <col min="22" max="16384" width="9.140625" style="7" customWidth="1"/>
  </cols>
  <sheetData>
    <row r="1" spans="1:15" ht="18" customHeight="1">
      <c r="A1" s="47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80"/>
      <c r="O1" s="142"/>
    </row>
    <row r="2" spans="1:17" ht="18" customHeight="1">
      <c r="A2" s="47"/>
      <c r="C2" s="281" t="s">
        <v>513</v>
      </c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2"/>
      <c r="O2" s="142"/>
      <c r="Q2" s="200" t="s">
        <v>587</v>
      </c>
    </row>
    <row r="3" spans="1:15" ht="12.75">
      <c r="A3" s="47"/>
      <c r="C3" s="160"/>
      <c r="D3" s="161"/>
      <c r="E3" s="161"/>
      <c r="F3" s="162"/>
      <c r="G3" s="163"/>
      <c r="H3" s="163"/>
      <c r="I3" s="163"/>
      <c r="J3" s="163"/>
      <c r="K3" s="163"/>
      <c r="L3" s="163"/>
      <c r="M3" s="164" t="s">
        <v>495</v>
      </c>
      <c r="N3" s="165">
        <v>40280</v>
      </c>
      <c r="O3" s="142"/>
    </row>
    <row r="4" spans="1:15" ht="12.75">
      <c r="A4" s="47"/>
      <c r="C4" s="283"/>
      <c r="D4" s="283"/>
      <c r="E4" s="283"/>
      <c r="F4" s="283"/>
      <c r="G4" s="283"/>
      <c r="H4" s="283"/>
      <c r="I4" s="284"/>
      <c r="J4" s="284"/>
      <c r="K4" s="284"/>
      <c r="L4" s="284"/>
      <c r="M4" s="284"/>
      <c r="N4" s="284"/>
      <c r="O4" s="142"/>
    </row>
    <row r="5" spans="1:15" ht="12.75">
      <c r="A5" s="47"/>
      <c r="J5" s="48"/>
      <c r="K5" s="152"/>
      <c r="L5" s="152"/>
      <c r="O5" s="142"/>
    </row>
    <row r="6" spans="1:15" ht="17.25" customHeight="1">
      <c r="A6" s="167" t="s">
        <v>488</v>
      </c>
      <c r="B6" s="167" t="s">
        <v>489</v>
      </c>
      <c r="J6" s="48"/>
      <c r="K6" s="152"/>
      <c r="L6" s="152"/>
      <c r="O6" s="142"/>
    </row>
    <row r="7" spans="1:15" ht="15.75" customHeight="1">
      <c r="A7" s="167" t="s">
        <v>490</v>
      </c>
      <c r="B7" s="168" t="s">
        <v>491</v>
      </c>
      <c r="J7" s="48"/>
      <c r="K7" s="152"/>
      <c r="L7" s="152"/>
      <c r="O7" s="142"/>
    </row>
    <row r="8" spans="1:15" ht="18" customHeight="1">
      <c r="A8" s="167" t="s">
        <v>492</v>
      </c>
      <c r="B8" s="168" t="s">
        <v>493</v>
      </c>
      <c r="J8" s="48"/>
      <c r="K8" s="152"/>
      <c r="L8" s="152"/>
      <c r="O8" s="142"/>
    </row>
    <row r="9" spans="1:15" ht="15.75" customHeight="1">
      <c r="A9" s="167" t="s">
        <v>476</v>
      </c>
      <c r="B9" s="168"/>
      <c r="J9" s="48"/>
      <c r="K9" s="152"/>
      <c r="L9" s="152"/>
      <c r="O9" s="142"/>
    </row>
    <row r="10" spans="1:15" ht="8.25" customHeight="1" thickBot="1">
      <c r="A10" s="186"/>
      <c r="J10" s="166"/>
      <c r="K10" s="159"/>
      <c r="L10" s="159"/>
      <c r="M10" s="146"/>
      <c r="N10" s="146"/>
      <c r="O10" s="147"/>
    </row>
    <row r="11" spans="1:18" ht="24.75" customHeight="1" thickBot="1">
      <c r="A11" s="276" t="s">
        <v>494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8"/>
    </row>
    <row r="12" spans="1:80" s="8" customFormat="1" ht="36">
      <c r="A12" s="61" t="s">
        <v>0</v>
      </c>
      <c r="B12" s="81" t="s">
        <v>1</v>
      </c>
      <c r="C12" s="82" t="s">
        <v>2</v>
      </c>
      <c r="D12" s="82" t="s">
        <v>485</v>
      </c>
      <c r="E12" s="82" t="s">
        <v>484</v>
      </c>
      <c r="F12" s="82" t="s">
        <v>480</v>
      </c>
      <c r="G12" s="83" t="s">
        <v>481</v>
      </c>
      <c r="H12" s="82" t="s">
        <v>482</v>
      </c>
      <c r="I12" s="83" t="s">
        <v>483</v>
      </c>
      <c r="J12" s="83" t="s">
        <v>465</v>
      </c>
      <c r="K12" s="148"/>
      <c r="L12" s="149"/>
      <c r="M12" s="148"/>
      <c r="N12" s="150"/>
      <c r="O12" s="151"/>
      <c r="P12" s="61" t="s">
        <v>486</v>
      </c>
      <c r="Q12" s="61" t="s">
        <v>487</v>
      </c>
      <c r="R12" s="61" t="s">
        <v>511</v>
      </c>
      <c r="S12" s="198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</row>
    <row r="13" spans="1:80" ht="12.75">
      <c r="A13" s="85" t="s">
        <v>7</v>
      </c>
      <c r="B13" s="85" t="s">
        <v>8</v>
      </c>
      <c r="C13" s="86"/>
      <c r="D13" s="86"/>
      <c r="E13" s="87"/>
      <c r="F13" s="87"/>
      <c r="G13" s="88"/>
      <c r="H13" s="87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79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</row>
    <row r="14" spans="1:80" s="21" customFormat="1" ht="25.5">
      <c r="A14" s="89" t="s">
        <v>9</v>
      </c>
      <c r="B14" s="89" t="s">
        <v>10</v>
      </c>
      <c r="C14" s="90"/>
      <c r="D14" s="90"/>
      <c r="E14" s="91"/>
      <c r="F14" s="92"/>
      <c r="G14" s="93"/>
      <c r="H14" s="94"/>
      <c r="I14" s="95"/>
      <c r="J14" s="95"/>
      <c r="K14" s="18" t="s">
        <v>474</v>
      </c>
      <c r="L14" s="64" t="s">
        <v>475</v>
      </c>
      <c r="M14" s="18" t="s">
        <v>477</v>
      </c>
      <c r="N14" s="18" t="s">
        <v>478</v>
      </c>
      <c r="O14" s="144" t="s">
        <v>479</v>
      </c>
      <c r="P14" s="18"/>
      <c r="Q14" s="18"/>
      <c r="R14" s="18"/>
      <c r="S14" s="154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</row>
    <row r="15" spans="1:80" ht="12.75">
      <c r="A15" s="96" t="s">
        <v>307</v>
      </c>
      <c r="B15" s="96" t="s">
        <v>11</v>
      </c>
      <c r="C15" s="97" t="s">
        <v>12</v>
      </c>
      <c r="D15" s="97" t="s">
        <v>13</v>
      </c>
      <c r="E15" s="98">
        <v>390.69</v>
      </c>
      <c r="F15" s="99">
        <v>0</v>
      </c>
      <c r="G15" s="100">
        <f>F15*E15</f>
        <v>0</v>
      </c>
      <c r="H15" s="99">
        <v>3.27</v>
      </c>
      <c r="I15" s="101">
        <f>H15*E15</f>
        <v>1277.5563</v>
      </c>
      <c r="J15" s="102">
        <f>G15+I15</f>
        <v>1277.5563</v>
      </c>
      <c r="L15" s="62">
        <v>2.82</v>
      </c>
      <c r="M15" s="58">
        <v>1281.4632</v>
      </c>
      <c r="N15" s="6">
        <f>J15</f>
        <v>1277.5563</v>
      </c>
      <c r="O15" s="142">
        <f>M15-N15</f>
        <v>3.9068999999999505</v>
      </c>
      <c r="P15" s="5"/>
      <c r="Q15" s="5"/>
      <c r="R15" s="5"/>
      <c r="S15" s="79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</row>
    <row r="16" spans="1:80" ht="25.5">
      <c r="A16" s="96" t="s">
        <v>309</v>
      </c>
      <c r="B16" s="96" t="s">
        <v>15</v>
      </c>
      <c r="C16" s="97" t="s">
        <v>12</v>
      </c>
      <c r="D16" s="97" t="s">
        <v>13</v>
      </c>
      <c r="E16" s="98">
        <v>390.69</v>
      </c>
      <c r="F16" s="99">
        <v>0</v>
      </c>
      <c r="G16" s="100">
        <f>F16*E16</f>
        <v>0</v>
      </c>
      <c r="H16" s="99">
        <v>5.44</v>
      </c>
      <c r="I16" s="101">
        <f>H16*E16</f>
        <v>2125.3536</v>
      </c>
      <c r="J16" s="102">
        <f>G16+I16</f>
        <v>2125.3536</v>
      </c>
      <c r="L16" s="62">
        <v>4.69</v>
      </c>
      <c r="M16" s="58">
        <v>2129.2605</v>
      </c>
      <c r="N16" s="6">
        <f aca="true" t="shared" si="0" ref="N16:N78">J16</f>
        <v>2125.3536</v>
      </c>
      <c r="O16" s="142">
        <f aca="true" t="shared" si="1" ref="O16:O78">M16-N16</f>
        <v>3.9068999999999505</v>
      </c>
      <c r="P16" s="5"/>
      <c r="Q16" s="5"/>
      <c r="R16" s="5"/>
      <c r="S16" s="79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</row>
    <row r="17" spans="1:80" ht="25.5">
      <c r="A17" s="96" t="s">
        <v>310</v>
      </c>
      <c r="B17" s="96" t="s">
        <v>16</v>
      </c>
      <c r="C17" s="97" t="s">
        <v>12</v>
      </c>
      <c r="D17" s="97" t="s">
        <v>17</v>
      </c>
      <c r="E17" s="98">
        <v>1</v>
      </c>
      <c r="F17" s="99">
        <v>0</v>
      </c>
      <c r="G17" s="100">
        <f>F17*E17</f>
        <v>0</v>
      </c>
      <c r="H17" s="99">
        <v>2644.8</v>
      </c>
      <c r="I17" s="101">
        <f aca="true" t="shared" si="2" ref="I17:I81">H17*E17</f>
        <v>2644.8</v>
      </c>
      <c r="J17" s="102">
        <f>G17+I17</f>
        <v>2644.8</v>
      </c>
      <c r="L17" s="62">
        <v>2280</v>
      </c>
      <c r="M17" s="58">
        <v>2652.97</v>
      </c>
      <c r="N17" s="6">
        <f t="shared" si="0"/>
        <v>2644.8</v>
      </c>
      <c r="O17" s="142">
        <f t="shared" si="1"/>
        <v>8.169999999999618</v>
      </c>
      <c r="P17" s="5"/>
      <c r="Q17" s="5"/>
      <c r="R17" s="5"/>
      <c r="S17" s="79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</row>
    <row r="18" spans="1:80" ht="12.75">
      <c r="A18" s="104"/>
      <c r="B18" s="105" t="s">
        <v>466</v>
      </c>
      <c r="C18" s="97"/>
      <c r="D18" s="97"/>
      <c r="E18" s="98"/>
      <c r="F18" s="106"/>
      <c r="G18" s="100"/>
      <c r="H18" s="99">
        <v>0</v>
      </c>
      <c r="I18" s="101"/>
      <c r="J18" s="107">
        <f>SUM(J15:J17)</f>
        <v>6047.7099</v>
      </c>
      <c r="M18" s="72">
        <v>6063.6937</v>
      </c>
      <c r="N18" s="12">
        <f t="shared" si="0"/>
        <v>6047.7099</v>
      </c>
      <c r="O18" s="143">
        <f t="shared" si="1"/>
        <v>15.983799999999974</v>
      </c>
      <c r="P18" s="5"/>
      <c r="Q18" s="5"/>
      <c r="R18" s="5"/>
      <c r="S18" s="79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</row>
    <row r="19" spans="1:80" ht="12.75">
      <c r="A19" s="85" t="s">
        <v>18</v>
      </c>
      <c r="B19" s="85" t="s">
        <v>19</v>
      </c>
      <c r="C19" s="86"/>
      <c r="D19" s="86"/>
      <c r="E19" s="108"/>
      <c r="F19" s="109"/>
      <c r="G19" s="110"/>
      <c r="H19" s="109"/>
      <c r="I19" s="111"/>
      <c r="J19" s="88"/>
      <c r="K19" s="88"/>
      <c r="L19" s="88"/>
      <c r="M19" s="88"/>
      <c r="N19" s="88"/>
      <c r="O19" s="88"/>
      <c r="P19" s="88"/>
      <c r="Q19" s="88"/>
      <c r="R19" s="88"/>
      <c r="S19" s="79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</row>
    <row r="20" spans="1:80" ht="12.75">
      <c r="A20" s="104" t="s">
        <v>20</v>
      </c>
      <c r="B20" s="104" t="s">
        <v>21</v>
      </c>
      <c r="C20" s="112"/>
      <c r="D20" s="112"/>
      <c r="E20" s="113"/>
      <c r="F20" s="103"/>
      <c r="G20" s="100"/>
      <c r="H20" s="99">
        <v>0</v>
      </c>
      <c r="I20" s="101"/>
      <c r="J20" s="102"/>
      <c r="M20" s="58"/>
      <c r="N20" s="6">
        <f t="shared" si="0"/>
        <v>0</v>
      </c>
      <c r="O20" s="142">
        <f t="shared" si="1"/>
        <v>0</v>
      </c>
      <c r="P20" s="5"/>
      <c r="Q20" s="5"/>
      <c r="R20" s="5"/>
      <c r="S20" s="79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</row>
    <row r="21" spans="1:80" ht="12.75">
      <c r="A21" s="96" t="s">
        <v>311</v>
      </c>
      <c r="B21" s="96" t="s">
        <v>22</v>
      </c>
      <c r="C21" s="97" t="s">
        <v>23</v>
      </c>
      <c r="D21" s="97" t="s">
        <v>13</v>
      </c>
      <c r="E21" s="98">
        <v>2</v>
      </c>
      <c r="F21" s="99">
        <v>92.8</v>
      </c>
      <c r="G21" s="100">
        <f>F21*E21</f>
        <v>185.6</v>
      </c>
      <c r="H21" s="99">
        <v>85.03</v>
      </c>
      <c r="I21" s="101">
        <f t="shared" si="2"/>
        <v>170.06</v>
      </c>
      <c r="J21" s="102">
        <f>G21+I21</f>
        <v>355.65999999999997</v>
      </c>
      <c r="K21" s="5">
        <v>80</v>
      </c>
      <c r="L21" s="62">
        <v>73.3</v>
      </c>
      <c r="M21" s="58">
        <v>357.58</v>
      </c>
      <c r="N21" s="6">
        <f t="shared" si="0"/>
        <v>355.65999999999997</v>
      </c>
      <c r="O21" s="142">
        <f t="shared" si="1"/>
        <v>1.920000000000016</v>
      </c>
      <c r="P21" s="5"/>
      <c r="Q21" s="5"/>
      <c r="R21" s="5"/>
      <c r="S21" s="79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</row>
    <row r="22" spans="1:80" ht="12.75">
      <c r="A22" s="96" t="s">
        <v>312</v>
      </c>
      <c r="B22" s="96" t="s">
        <v>24</v>
      </c>
      <c r="C22" s="97" t="s">
        <v>23</v>
      </c>
      <c r="D22" s="97" t="s">
        <v>13</v>
      </c>
      <c r="E22" s="98">
        <v>75</v>
      </c>
      <c r="F22" s="99">
        <v>2.55</v>
      </c>
      <c r="G22" s="100">
        <f>F22*E22</f>
        <v>191.25</v>
      </c>
      <c r="H22" s="99">
        <v>4.64</v>
      </c>
      <c r="I22" s="101">
        <f t="shared" si="2"/>
        <v>348</v>
      </c>
      <c r="J22" s="102">
        <f>G22+I22</f>
        <v>539.25</v>
      </c>
      <c r="K22" s="5">
        <v>2.2</v>
      </c>
      <c r="L22" s="62">
        <v>4</v>
      </c>
      <c r="M22" s="58">
        <v>543</v>
      </c>
      <c r="N22" s="6">
        <f t="shared" si="0"/>
        <v>539.25</v>
      </c>
      <c r="O22" s="142">
        <f t="shared" si="1"/>
        <v>3.75</v>
      </c>
      <c r="P22" s="5"/>
      <c r="Q22" s="5"/>
      <c r="R22" s="5"/>
      <c r="S22" s="79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</row>
    <row r="23" spans="1:80" ht="12.75">
      <c r="A23" s="96" t="s">
        <v>313</v>
      </c>
      <c r="B23" s="96" t="s">
        <v>25</v>
      </c>
      <c r="C23" s="97" t="s">
        <v>23</v>
      </c>
      <c r="D23" s="97" t="s">
        <v>13</v>
      </c>
      <c r="E23" s="98">
        <v>75</v>
      </c>
      <c r="F23" s="99">
        <v>6.54</v>
      </c>
      <c r="G23" s="100">
        <f>F23*E23</f>
        <v>490.5</v>
      </c>
      <c r="H23" s="99">
        <v>13.34</v>
      </c>
      <c r="I23" s="101">
        <f t="shared" si="2"/>
        <v>1000.5</v>
      </c>
      <c r="J23" s="102">
        <f>G23+I23</f>
        <v>1491</v>
      </c>
      <c r="K23" s="5">
        <v>5.64</v>
      </c>
      <c r="L23" s="62">
        <v>11.5</v>
      </c>
      <c r="M23" s="58">
        <v>1491.75</v>
      </c>
      <c r="N23" s="6">
        <f t="shared" si="0"/>
        <v>1491</v>
      </c>
      <c r="O23" s="142">
        <f t="shared" si="1"/>
        <v>0.75</v>
      </c>
      <c r="P23" s="5"/>
      <c r="Q23" s="5"/>
      <c r="R23" s="5"/>
      <c r="S23" s="79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</row>
    <row r="24" spans="1:80" s="8" customFormat="1" ht="12.75">
      <c r="A24" s="104" t="s">
        <v>26</v>
      </c>
      <c r="B24" s="104" t="s">
        <v>27</v>
      </c>
      <c r="C24" s="114"/>
      <c r="D24" s="114"/>
      <c r="E24" s="115"/>
      <c r="F24" s="116"/>
      <c r="G24" s="117"/>
      <c r="H24" s="103"/>
      <c r="I24" s="118"/>
      <c r="J24" s="119"/>
      <c r="K24" s="24"/>
      <c r="L24" s="63"/>
      <c r="M24" s="72"/>
      <c r="N24" s="6">
        <f t="shared" si="0"/>
        <v>0</v>
      </c>
      <c r="O24" s="142">
        <f t="shared" si="1"/>
        <v>0</v>
      </c>
      <c r="P24" s="24"/>
      <c r="Q24" s="24"/>
      <c r="R24" s="24"/>
      <c r="S24" s="15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</row>
    <row r="25" spans="1:80" ht="12.75">
      <c r="A25" s="96" t="s">
        <v>314</v>
      </c>
      <c r="B25" s="96" t="s">
        <v>28</v>
      </c>
      <c r="C25" s="97" t="s">
        <v>23</v>
      </c>
      <c r="D25" s="97" t="s">
        <v>13</v>
      </c>
      <c r="E25" s="98">
        <v>25</v>
      </c>
      <c r="F25" s="99">
        <v>0</v>
      </c>
      <c r="G25" s="100">
        <f>F25*E25</f>
        <v>0</v>
      </c>
      <c r="H25" s="99">
        <v>2.1</v>
      </c>
      <c r="I25" s="101">
        <f t="shared" si="2"/>
        <v>52.5</v>
      </c>
      <c r="J25" s="102">
        <f>G25+I25</f>
        <v>52.5</v>
      </c>
      <c r="L25" s="62">
        <v>1.81</v>
      </c>
      <c r="M25" s="58">
        <v>52.75</v>
      </c>
      <c r="N25" s="6">
        <f t="shared" si="0"/>
        <v>52.5</v>
      </c>
      <c r="O25" s="142">
        <f t="shared" si="1"/>
        <v>0.25</v>
      </c>
      <c r="P25" s="5"/>
      <c r="Q25" s="5"/>
      <c r="R25" s="5"/>
      <c r="S25" s="79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</row>
    <row r="26" spans="1:80" ht="12.75">
      <c r="A26" s="96"/>
      <c r="B26" s="105" t="s">
        <v>466</v>
      </c>
      <c r="C26" s="97"/>
      <c r="D26" s="97"/>
      <c r="E26" s="98"/>
      <c r="F26" s="106"/>
      <c r="G26" s="100"/>
      <c r="H26" s="99">
        <v>0</v>
      </c>
      <c r="I26" s="101"/>
      <c r="J26" s="107">
        <f>SUM(J21:J25)</f>
        <v>2438.41</v>
      </c>
      <c r="M26" s="72">
        <v>2445.08</v>
      </c>
      <c r="N26" s="12">
        <f t="shared" si="0"/>
        <v>2438.41</v>
      </c>
      <c r="O26" s="143">
        <f t="shared" si="1"/>
        <v>6.670000000000073</v>
      </c>
      <c r="P26" s="5"/>
      <c r="Q26" s="5"/>
      <c r="R26" s="5"/>
      <c r="S26" s="79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</row>
    <row r="27" spans="1:80" s="8" customFormat="1" ht="12.75">
      <c r="A27" s="85" t="s">
        <v>29</v>
      </c>
      <c r="B27" s="85" t="s">
        <v>30</v>
      </c>
      <c r="C27" s="120"/>
      <c r="D27" s="120"/>
      <c r="E27" s="121"/>
      <c r="F27" s="122"/>
      <c r="G27" s="123"/>
      <c r="H27" s="109"/>
      <c r="I27" s="124"/>
      <c r="J27" s="125"/>
      <c r="K27" s="125"/>
      <c r="L27" s="125"/>
      <c r="M27" s="125"/>
      <c r="N27" s="125"/>
      <c r="O27" s="125"/>
      <c r="P27" s="125"/>
      <c r="Q27" s="125"/>
      <c r="R27" s="125"/>
      <c r="S27" s="15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</row>
    <row r="28" spans="1:80" s="8" customFormat="1" ht="12.75">
      <c r="A28" s="104" t="s">
        <v>31</v>
      </c>
      <c r="B28" s="104" t="s">
        <v>32</v>
      </c>
      <c r="C28" s="114"/>
      <c r="D28" s="114"/>
      <c r="E28" s="115"/>
      <c r="F28" s="116"/>
      <c r="G28" s="117"/>
      <c r="H28" s="99">
        <v>0</v>
      </c>
      <c r="I28" s="118"/>
      <c r="J28" s="119"/>
      <c r="K28" s="24"/>
      <c r="L28" s="63"/>
      <c r="M28" s="72"/>
      <c r="N28" s="6">
        <f t="shared" si="0"/>
        <v>0</v>
      </c>
      <c r="O28" s="142">
        <f t="shared" si="1"/>
        <v>0</v>
      </c>
      <c r="P28" s="24"/>
      <c r="Q28" s="24"/>
      <c r="R28" s="24"/>
      <c r="S28" s="15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</row>
    <row r="29" spans="1:80" ht="12.75">
      <c r="A29" s="96" t="s">
        <v>315</v>
      </c>
      <c r="B29" s="96" t="s">
        <v>33</v>
      </c>
      <c r="C29" s="97" t="s">
        <v>23</v>
      </c>
      <c r="D29" s="97" t="s">
        <v>34</v>
      </c>
      <c r="E29" s="98">
        <v>10.85</v>
      </c>
      <c r="F29" s="99">
        <v>0</v>
      </c>
      <c r="G29" s="100">
        <f aca="true" t="shared" si="3" ref="G29:G54">F29*E29</f>
        <v>0</v>
      </c>
      <c r="H29" s="99">
        <v>18.43</v>
      </c>
      <c r="I29" s="101">
        <f t="shared" si="2"/>
        <v>199.9655</v>
      </c>
      <c r="J29" s="102">
        <f aca="true" t="shared" si="4" ref="J29:J54">G29+I29</f>
        <v>199.9655</v>
      </c>
      <c r="L29" s="62">
        <v>15.89</v>
      </c>
      <c r="M29" s="58">
        <v>200.1825</v>
      </c>
      <c r="N29" s="6">
        <f t="shared" si="0"/>
        <v>199.9655</v>
      </c>
      <c r="O29" s="142">
        <f t="shared" si="1"/>
        <v>0.21700000000001296</v>
      </c>
      <c r="P29" s="5"/>
      <c r="Q29" s="5"/>
      <c r="R29" s="5"/>
      <c r="S29" s="79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</row>
    <row r="30" spans="1:80" ht="12.75">
      <c r="A30" s="96" t="s">
        <v>316</v>
      </c>
      <c r="B30" s="96" t="s">
        <v>35</v>
      </c>
      <c r="C30" s="97" t="s">
        <v>23</v>
      </c>
      <c r="D30" s="97" t="s">
        <v>13</v>
      </c>
      <c r="E30" s="98">
        <v>21.71</v>
      </c>
      <c r="F30" s="99">
        <v>0</v>
      </c>
      <c r="G30" s="100">
        <f t="shared" si="3"/>
        <v>0</v>
      </c>
      <c r="H30" s="99">
        <v>8.58</v>
      </c>
      <c r="I30" s="101">
        <f t="shared" si="2"/>
        <v>186.2718</v>
      </c>
      <c r="J30" s="102">
        <f t="shared" si="4"/>
        <v>186.2718</v>
      </c>
      <c r="L30" s="62">
        <v>7.4</v>
      </c>
      <c r="M30" s="58">
        <v>186.9231</v>
      </c>
      <c r="N30" s="6">
        <f t="shared" si="0"/>
        <v>186.2718</v>
      </c>
      <c r="O30" s="142">
        <f t="shared" si="1"/>
        <v>0.651299999999992</v>
      </c>
      <c r="P30" s="5"/>
      <c r="Q30" s="5"/>
      <c r="R30" s="5"/>
      <c r="S30" s="79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</row>
    <row r="31" spans="1:80" ht="12.75">
      <c r="A31" s="96" t="s">
        <v>317</v>
      </c>
      <c r="B31" s="96" t="s">
        <v>36</v>
      </c>
      <c r="C31" s="97" t="s">
        <v>23</v>
      </c>
      <c r="D31" s="97" t="s">
        <v>37</v>
      </c>
      <c r="E31" s="98">
        <v>29.86</v>
      </c>
      <c r="F31" s="99">
        <v>0</v>
      </c>
      <c r="G31" s="100">
        <f t="shared" si="3"/>
        <v>0</v>
      </c>
      <c r="H31" s="99">
        <v>1.97</v>
      </c>
      <c r="I31" s="101">
        <f t="shared" si="2"/>
        <v>58.8242</v>
      </c>
      <c r="J31" s="102">
        <f t="shared" si="4"/>
        <v>58.8242</v>
      </c>
      <c r="L31" s="62">
        <v>1.7</v>
      </c>
      <c r="M31" s="58">
        <v>63.004599999999996</v>
      </c>
      <c r="N31" s="6">
        <f t="shared" si="0"/>
        <v>58.8242</v>
      </c>
      <c r="O31" s="142">
        <f t="shared" si="1"/>
        <v>4.180399999999999</v>
      </c>
      <c r="P31" s="5"/>
      <c r="Q31" s="5"/>
      <c r="R31" s="5"/>
      <c r="S31" s="79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</row>
    <row r="32" spans="1:80" ht="12.75">
      <c r="A32" s="96" t="s">
        <v>318</v>
      </c>
      <c r="B32" s="96" t="s">
        <v>38</v>
      </c>
      <c r="C32" s="97" t="s">
        <v>23</v>
      </c>
      <c r="D32" s="97" t="s">
        <v>13</v>
      </c>
      <c r="E32" s="98">
        <v>50.54</v>
      </c>
      <c r="F32" s="99">
        <v>0</v>
      </c>
      <c r="G32" s="100">
        <f t="shared" si="3"/>
        <v>0</v>
      </c>
      <c r="H32" s="99">
        <v>3.02</v>
      </c>
      <c r="I32" s="101">
        <f t="shared" si="2"/>
        <v>152.6308</v>
      </c>
      <c r="J32" s="102">
        <f t="shared" si="4"/>
        <v>152.6308</v>
      </c>
      <c r="L32" s="62">
        <v>2.6</v>
      </c>
      <c r="M32" s="58">
        <v>155.6632</v>
      </c>
      <c r="N32" s="6">
        <f t="shared" si="0"/>
        <v>152.6308</v>
      </c>
      <c r="O32" s="142">
        <f t="shared" si="1"/>
        <v>3.0323999999999955</v>
      </c>
      <c r="P32" s="5"/>
      <c r="Q32" s="5"/>
      <c r="R32" s="5"/>
      <c r="S32" s="79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</row>
    <row r="33" spans="1:80" ht="12.75">
      <c r="A33" s="96" t="s">
        <v>319</v>
      </c>
      <c r="B33" s="96" t="s">
        <v>39</v>
      </c>
      <c r="C33" s="97" t="s">
        <v>23</v>
      </c>
      <c r="D33" s="97" t="s">
        <v>13</v>
      </c>
      <c r="E33" s="98">
        <v>527.94</v>
      </c>
      <c r="F33" s="99">
        <v>0</v>
      </c>
      <c r="G33" s="100">
        <f t="shared" si="3"/>
        <v>0</v>
      </c>
      <c r="H33" s="99">
        <v>2.1</v>
      </c>
      <c r="I33" s="101">
        <f t="shared" si="2"/>
        <v>1108.6740000000002</v>
      </c>
      <c r="J33" s="102">
        <f t="shared" si="4"/>
        <v>1108.6740000000002</v>
      </c>
      <c r="L33" s="62">
        <v>1.81</v>
      </c>
      <c r="M33" s="58">
        <v>1113.9534</v>
      </c>
      <c r="N33" s="6">
        <f t="shared" si="0"/>
        <v>1108.6740000000002</v>
      </c>
      <c r="O33" s="142">
        <f t="shared" si="1"/>
        <v>5.279399999999896</v>
      </c>
      <c r="P33" s="5"/>
      <c r="Q33" s="5"/>
      <c r="R33" s="5"/>
      <c r="S33" s="79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</row>
    <row r="34" spans="1:80" ht="12.75">
      <c r="A34" s="96" t="s">
        <v>320</v>
      </c>
      <c r="B34" s="96" t="s">
        <v>40</v>
      </c>
      <c r="C34" s="97" t="s">
        <v>23</v>
      </c>
      <c r="D34" s="97" t="s">
        <v>13</v>
      </c>
      <c r="E34" s="98">
        <v>8.55</v>
      </c>
      <c r="F34" s="99">
        <v>0</v>
      </c>
      <c r="G34" s="100">
        <f t="shared" si="3"/>
        <v>0</v>
      </c>
      <c r="H34" s="99">
        <v>3.13</v>
      </c>
      <c r="I34" s="101">
        <f t="shared" si="2"/>
        <v>26.7615</v>
      </c>
      <c r="J34" s="102">
        <f t="shared" si="4"/>
        <v>26.7615</v>
      </c>
      <c r="L34" s="62">
        <v>2.7</v>
      </c>
      <c r="M34" s="58">
        <v>27.958500000000004</v>
      </c>
      <c r="N34" s="6">
        <f t="shared" si="0"/>
        <v>26.7615</v>
      </c>
      <c r="O34" s="142">
        <f t="shared" si="1"/>
        <v>1.1970000000000027</v>
      </c>
      <c r="P34" s="5"/>
      <c r="Q34" s="5"/>
      <c r="R34" s="5"/>
      <c r="S34" s="79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</row>
    <row r="35" spans="1:80" ht="12.75">
      <c r="A35" s="96" t="s">
        <v>321</v>
      </c>
      <c r="B35" s="96" t="s">
        <v>41</v>
      </c>
      <c r="C35" s="97" t="s">
        <v>23</v>
      </c>
      <c r="D35" s="97" t="s">
        <v>13</v>
      </c>
      <c r="E35" s="98">
        <v>3.26</v>
      </c>
      <c r="F35" s="99">
        <v>0</v>
      </c>
      <c r="G35" s="100">
        <f t="shared" si="3"/>
        <v>0</v>
      </c>
      <c r="H35" s="99">
        <v>4.18</v>
      </c>
      <c r="I35" s="101">
        <f t="shared" si="2"/>
        <v>13.626799999999998</v>
      </c>
      <c r="J35" s="102">
        <f t="shared" si="4"/>
        <v>13.626799999999998</v>
      </c>
      <c r="L35" s="62">
        <v>3.6</v>
      </c>
      <c r="M35" s="58">
        <v>13.855</v>
      </c>
      <c r="N35" s="6">
        <f t="shared" si="0"/>
        <v>13.626799999999998</v>
      </c>
      <c r="O35" s="142">
        <f t="shared" si="1"/>
        <v>0.22820000000000285</v>
      </c>
      <c r="P35" s="5"/>
      <c r="Q35" s="5"/>
      <c r="R35" s="5"/>
      <c r="S35" s="79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</row>
    <row r="36" spans="1:80" ht="12.75">
      <c r="A36" s="96" t="s">
        <v>322</v>
      </c>
      <c r="B36" s="96" t="s">
        <v>42</v>
      </c>
      <c r="C36" s="97" t="s">
        <v>23</v>
      </c>
      <c r="D36" s="97" t="s">
        <v>13</v>
      </c>
      <c r="E36" s="98">
        <v>209.11</v>
      </c>
      <c r="F36" s="99">
        <v>0</v>
      </c>
      <c r="G36" s="100">
        <f t="shared" si="3"/>
        <v>0</v>
      </c>
      <c r="H36" s="99">
        <v>2.13</v>
      </c>
      <c r="I36" s="101">
        <f t="shared" si="2"/>
        <v>445.40430000000003</v>
      </c>
      <c r="J36" s="102">
        <f t="shared" si="4"/>
        <v>445.40430000000003</v>
      </c>
      <c r="L36" s="62">
        <v>1.84</v>
      </c>
      <c r="M36" s="58">
        <v>449.5865</v>
      </c>
      <c r="N36" s="6">
        <f t="shared" si="0"/>
        <v>445.40430000000003</v>
      </c>
      <c r="O36" s="142">
        <f t="shared" si="1"/>
        <v>4.182199999999966</v>
      </c>
      <c r="P36" s="5"/>
      <c r="Q36" s="5"/>
      <c r="R36" s="5"/>
      <c r="S36" s="79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</row>
    <row r="37" spans="1:80" ht="25.5">
      <c r="A37" s="96" t="s">
        <v>323</v>
      </c>
      <c r="B37" s="96" t="s">
        <v>43</v>
      </c>
      <c r="C37" s="97" t="s">
        <v>23</v>
      </c>
      <c r="D37" s="97" t="s">
        <v>13</v>
      </c>
      <c r="E37" s="98">
        <v>16.8</v>
      </c>
      <c r="F37" s="99">
        <v>0</v>
      </c>
      <c r="G37" s="100">
        <f t="shared" si="3"/>
        <v>0</v>
      </c>
      <c r="H37" s="99">
        <v>2.09</v>
      </c>
      <c r="I37" s="101">
        <f t="shared" si="2"/>
        <v>35.112</v>
      </c>
      <c r="J37" s="102">
        <f t="shared" si="4"/>
        <v>35.112</v>
      </c>
      <c r="L37" s="62">
        <v>1.8</v>
      </c>
      <c r="M37" s="58">
        <v>35.448</v>
      </c>
      <c r="N37" s="6">
        <f t="shared" si="0"/>
        <v>35.112</v>
      </c>
      <c r="O37" s="142">
        <f t="shared" si="1"/>
        <v>0.3359999999999985</v>
      </c>
      <c r="P37" s="5"/>
      <c r="Q37" s="5"/>
      <c r="R37" s="5"/>
      <c r="S37" s="79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</row>
    <row r="38" spans="1:80" ht="12.75">
      <c r="A38" s="96" t="s">
        <v>324</v>
      </c>
      <c r="B38" s="96" t="s">
        <v>44</v>
      </c>
      <c r="C38" s="97" t="s">
        <v>23</v>
      </c>
      <c r="D38" s="97" t="s">
        <v>13</v>
      </c>
      <c r="E38" s="98">
        <v>277.42</v>
      </c>
      <c r="F38" s="99">
        <v>0</v>
      </c>
      <c r="G38" s="100">
        <f t="shared" si="3"/>
        <v>0</v>
      </c>
      <c r="H38" s="99">
        <v>2.09</v>
      </c>
      <c r="I38" s="101">
        <f t="shared" si="2"/>
        <v>579.8078</v>
      </c>
      <c r="J38" s="102">
        <f t="shared" si="4"/>
        <v>579.8078</v>
      </c>
      <c r="L38" s="62">
        <v>1.8</v>
      </c>
      <c r="M38" s="58">
        <v>582.5820000000001</v>
      </c>
      <c r="N38" s="6">
        <f t="shared" si="0"/>
        <v>579.8078</v>
      </c>
      <c r="O38" s="142">
        <f t="shared" si="1"/>
        <v>2.7742000000000644</v>
      </c>
      <c r="P38" s="5"/>
      <c r="Q38" s="5"/>
      <c r="R38" s="5"/>
      <c r="S38" s="79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</row>
    <row r="39" spans="1:80" ht="12.75">
      <c r="A39" s="96" t="s">
        <v>325</v>
      </c>
      <c r="B39" s="96" t="s">
        <v>45</v>
      </c>
      <c r="C39" s="97" t="s">
        <v>23</v>
      </c>
      <c r="D39" s="97" t="s">
        <v>13</v>
      </c>
      <c r="E39" s="98">
        <v>12.42</v>
      </c>
      <c r="F39" s="99">
        <v>0</v>
      </c>
      <c r="G39" s="100">
        <f t="shared" si="3"/>
        <v>0</v>
      </c>
      <c r="H39" s="99">
        <v>5.8</v>
      </c>
      <c r="I39" s="101">
        <f t="shared" si="2"/>
        <v>72.036</v>
      </c>
      <c r="J39" s="102">
        <f t="shared" si="4"/>
        <v>72.036</v>
      </c>
      <c r="L39" s="62">
        <v>5</v>
      </c>
      <c r="M39" s="58">
        <v>81.972</v>
      </c>
      <c r="N39" s="6">
        <f t="shared" si="0"/>
        <v>72.036</v>
      </c>
      <c r="O39" s="142">
        <f t="shared" si="1"/>
        <v>9.935999999999993</v>
      </c>
      <c r="P39" s="5"/>
      <c r="Q39" s="5"/>
      <c r="R39" s="5"/>
      <c r="S39" s="79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</row>
    <row r="40" spans="1:80" ht="12.75">
      <c r="A40" s="96" t="s">
        <v>326</v>
      </c>
      <c r="B40" s="96" t="s">
        <v>46</v>
      </c>
      <c r="C40" s="97" t="s">
        <v>23</v>
      </c>
      <c r="D40" s="97" t="s">
        <v>13</v>
      </c>
      <c r="E40" s="98">
        <v>113.65</v>
      </c>
      <c r="F40" s="99">
        <v>0</v>
      </c>
      <c r="G40" s="100">
        <f t="shared" si="3"/>
        <v>0</v>
      </c>
      <c r="H40" s="99">
        <v>10.46</v>
      </c>
      <c r="I40" s="101">
        <f t="shared" si="2"/>
        <v>1188.7790000000002</v>
      </c>
      <c r="J40" s="102">
        <f t="shared" si="4"/>
        <v>1188.7790000000002</v>
      </c>
      <c r="L40" s="62">
        <v>9.02</v>
      </c>
      <c r="M40" s="58">
        <v>1189.9155</v>
      </c>
      <c r="N40" s="6">
        <f t="shared" si="0"/>
        <v>1188.7790000000002</v>
      </c>
      <c r="O40" s="142">
        <f t="shared" si="1"/>
        <v>1.1364999999998417</v>
      </c>
      <c r="P40" s="5"/>
      <c r="Q40" s="5"/>
      <c r="R40" s="5"/>
      <c r="S40" s="79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</row>
    <row r="41" spans="1:80" ht="12.75">
      <c r="A41" s="96" t="s">
        <v>327</v>
      </c>
      <c r="B41" s="96" t="s">
        <v>47</v>
      </c>
      <c r="C41" s="97" t="s">
        <v>23</v>
      </c>
      <c r="D41" s="97" t="s">
        <v>13</v>
      </c>
      <c r="E41" s="98">
        <v>59.04</v>
      </c>
      <c r="F41" s="99">
        <v>0</v>
      </c>
      <c r="G41" s="100">
        <f t="shared" si="3"/>
        <v>0</v>
      </c>
      <c r="H41" s="99">
        <v>7.42</v>
      </c>
      <c r="I41" s="101">
        <f t="shared" si="2"/>
        <v>438.0768</v>
      </c>
      <c r="J41" s="102">
        <f t="shared" si="4"/>
        <v>438.0768</v>
      </c>
      <c r="L41" s="62">
        <v>6.4</v>
      </c>
      <c r="M41" s="58">
        <v>443.3904</v>
      </c>
      <c r="N41" s="6">
        <f t="shared" si="0"/>
        <v>438.0768</v>
      </c>
      <c r="O41" s="142">
        <f t="shared" si="1"/>
        <v>5.313600000000008</v>
      </c>
      <c r="P41" s="5"/>
      <c r="Q41" s="5"/>
      <c r="R41" s="5"/>
      <c r="S41" s="79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</row>
    <row r="42" spans="1:80" ht="12.75">
      <c r="A42" s="96" t="s">
        <v>328</v>
      </c>
      <c r="B42" s="96" t="s">
        <v>48</v>
      </c>
      <c r="C42" s="97" t="s">
        <v>23</v>
      </c>
      <c r="D42" s="97" t="s">
        <v>17</v>
      </c>
      <c r="E42" s="98">
        <v>13</v>
      </c>
      <c r="F42" s="99">
        <v>0</v>
      </c>
      <c r="G42" s="100">
        <f t="shared" si="3"/>
        <v>0</v>
      </c>
      <c r="H42" s="99">
        <v>6.97</v>
      </c>
      <c r="I42" s="101">
        <f t="shared" si="2"/>
        <v>90.61</v>
      </c>
      <c r="J42" s="102">
        <f t="shared" si="4"/>
        <v>90.61</v>
      </c>
      <c r="L42" s="62">
        <v>6.01</v>
      </c>
      <c r="M42" s="58">
        <v>90.74</v>
      </c>
      <c r="N42" s="6">
        <f t="shared" si="0"/>
        <v>90.61</v>
      </c>
      <c r="O42" s="142">
        <f t="shared" si="1"/>
        <v>0.12999999999999545</v>
      </c>
      <c r="P42" s="5"/>
      <c r="Q42" s="5"/>
      <c r="R42" s="5"/>
      <c r="S42" s="79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</row>
    <row r="43" spans="1:80" ht="12.75">
      <c r="A43" s="96" t="s">
        <v>329</v>
      </c>
      <c r="B43" s="96" t="s">
        <v>49</v>
      </c>
      <c r="C43" s="97" t="s">
        <v>23</v>
      </c>
      <c r="D43" s="97" t="s">
        <v>37</v>
      </c>
      <c r="E43" s="98">
        <v>144.55</v>
      </c>
      <c r="F43" s="99">
        <v>0</v>
      </c>
      <c r="G43" s="100">
        <f t="shared" si="3"/>
        <v>0</v>
      </c>
      <c r="H43" s="99">
        <v>1.03</v>
      </c>
      <c r="I43" s="101">
        <f t="shared" si="2"/>
        <v>148.8865</v>
      </c>
      <c r="J43" s="102">
        <f t="shared" si="4"/>
        <v>148.8865</v>
      </c>
      <c r="L43" s="62">
        <v>0.89</v>
      </c>
      <c r="M43" s="58">
        <v>150.33200000000002</v>
      </c>
      <c r="N43" s="6">
        <f t="shared" si="0"/>
        <v>148.8865</v>
      </c>
      <c r="O43" s="142">
        <f t="shared" si="1"/>
        <v>1.4455000000000098</v>
      </c>
      <c r="P43" s="5"/>
      <c r="Q43" s="5"/>
      <c r="R43" s="5"/>
      <c r="S43" s="79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</row>
    <row r="44" spans="1:80" ht="12.75">
      <c r="A44" s="96" t="s">
        <v>330</v>
      </c>
      <c r="B44" s="96" t="s">
        <v>50</v>
      </c>
      <c r="C44" s="97" t="s">
        <v>23</v>
      </c>
      <c r="D44" s="97" t="s">
        <v>13</v>
      </c>
      <c r="E44" s="98">
        <v>27.72</v>
      </c>
      <c r="F44" s="99">
        <v>0</v>
      </c>
      <c r="G44" s="100">
        <f t="shared" si="3"/>
        <v>0</v>
      </c>
      <c r="H44" s="99">
        <v>3.84</v>
      </c>
      <c r="I44" s="101">
        <f t="shared" si="2"/>
        <v>106.44479999999999</v>
      </c>
      <c r="J44" s="102">
        <f t="shared" si="4"/>
        <v>106.44479999999999</v>
      </c>
      <c r="L44" s="62">
        <v>3.31</v>
      </c>
      <c r="M44" s="58">
        <v>106.722</v>
      </c>
      <c r="N44" s="6">
        <f t="shared" si="0"/>
        <v>106.44479999999999</v>
      </c>
      <c r="O44" s="142">
        <f t="shared" si="1"/>
        <v>0.27720000000000766</v>
      </c>
      <c r="P44" s="5"/>
      <c r="Q44" s="5"/>
      <c r="R44" s="5"/>
      <c r="S44" s="79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</row>
    <row r="45" spans="1:80" ht="12.75">
      <c r="A45" s="96" t="s">
        <v>331</v>
      </c>
      <c r="B45" s="96" t="s">
        <v>51</v>
      </c>
      <c r="C45" s="97" t="s">
        <v>52</v>
      </c>
      <c r="D45" s="97" t="s">
        <v>13</v>
      </c>
      <c r="E45" s="98">
        <v>77.44</v>
      </c>
      <c r="F45" s="99">
        <v>2.4</v>
      </c>
      <c r="G45" s="100">
        <f t="shared" si="3"/>
        <v>185.856</v>
      </c>
      <c r="H45" s="99">
        <v>0</v>
      </c>
      <c r="I45" s="101">
        <f t="shared" si="2"/>
        <v>0</v>
      </c>
      <c r="J45" s="102">
        <f t="shared" si="4"/>
        <v>185.856</v>
      </c>
      <c r="K45" s="5">
        <v>2.07</v>
      </c>
      <c r="M45" s="58">
        <v>186.6304</v>
      </c>
      <c r="N45" s="6">
        <f t="shared" si="0"/>
        <v>185.856</v>
      </c>
      <c r="O45" s="142">
        <f t="shared" si="1"/>
        <v>0.7744000000000142</v>
      </c>
      <c r="P45" s="5"/>
      <c r="Q45" s="5"/>
      <c r="R45" s="5"/>
      <c r="S45" s="79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</row>
    <row r="46" spans="1:80" ht="12.75">
      <c r="A46" s="96" t="s">
        <v>332</v>
      </c>
      <c r="B46" s="96" t="s">
        <v>53</v>
      </c>
      <c r="C46" s="97" t="s">
        <v>52</v>
      </c>
      <c r="D46" s="97" t="s">
        <v>13</v>
      </c>
      <c r="E46" s="98">
        <v>0.36</v>
      </c>
      <c r="F46" s="99">
        <v>6.55</v>
      </c>
      <c r="G46" s="100">
        <f t="shared" si="3"/>
        <v>2.3579999999999997</v>
      </c>
      <c r="H46" s="99">
        <v>0</v>
      </c>
      <c r="I46" s="101">
        <f t="shared" si="2"/>
        <v>0</v>
      </c>
      <c r="J46" s="102">
        <f t="shared" si="4"/>
        <v>2.3579999999999997</v>
      </c>
      <c r="K46" s="5">
        <v>5.65</v>
      </c>
      <c r="M46" s="58">
        <v>8.2728</v>
      </c>
      <c r="N46" s="6">
        <f t="shared" si="0"/>
        <v>2.3579999999999997</v>
      </c>
      <c r="O46" s="142">
        <f t="shared" si="1"/>
        <v>5.9148000000000005</v>
      </c>
      <c r="P46" s="5"/>
      <c r="Q46" s="5"/>
      <c r="R46" s="5"/>
      <c r="S46" s="79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</row>
    <row r="47" spans="1:80" ht="12.75">
      <c r="A47" s="96" t="s">
        <v>333</v>
      </c>
      <c r="B47" s="96" t="s">
        <v>54</v>
      </c>
      <c r="C47" s="97" t="s">
        <v>52</v>
      </c>
      <c r="D47" s="97" t="s">
        <v>13</v>
      </c>
      <c r="E47" s="98">
        <v>358.13</v>
      </c>
      <c r="F47" s="99">
        <v>9.76</v>
      </c>
      <c r="G47" s="100">
        <f t="shared" si="3"/>
        <v>3495.3487999999998</v>
      </c>
      <c r="H47" s="99">
        <v>0</v>
      </c>
      <c r="I47" s="101">
        <f t="shared" si="2"/>
        <v>0</v>
      </c>
      <c r="J47" s="102">
        <f t="shared" si="4"/>
        <v>3495.3487999999998</v>
      </c>
      <c r="K47" s="5">
        <v>8.41</v>
      </c>
      <c r="M47" s="58">
        <v>3498.9300999999996</v>
      </c>
      <c r="N47" s="6">
        <f t="shared" si="0"/>
        <v>3495.3487999999998</v>
      </c>
      <c r="O47" s="142">
        <f t="shared" si="1"/>
        <v>3.5812999999998283</v>
      </c>
      <c r="P47" s="5"/>
      <c r="Q47" s="5"/>
      <c r="R47" s="5"/>
      <c r="S47" s="79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</row>
    <row r="48" spans="1:80" ht="12.75">
      <c r="A48" s="96" t="s">
        <v>334</v>
      </c>
      <c r="B48" s="96" t="s">
        <v>55</v>
      </c>
      <c r="C48" s="97" t="s">
        <v>52</v>
      </c>
      <c r="D48" s="97" t="s">
        <v>13</v>
      </c>
      <c r="E48" s="98">
        <v>307.12</v>
      </c>
      <c r="F48" s="99">
        <v>7.49</v>
      </c>
      <c r="G48" s="100">
        <f t="shared" si="3"/>
        <v>2300.3288000000002</v>
      </c>
      <c r="H48" s="99">
        <v>0</v>
      </c>
      <c r="I48" s="101">
        <f t="shared" si="2"/>
        <v>0</v>
      </c>
      <c r="J48" s="102">
        <f t="shared" si="4"/>
        <v>2300.3288000000002</v>
      </c>
      <c r="K48" s="5">
        <v>6.46</v>
      </c>
      <c r="M48" s="58">
        <v>2306.4712</v>
      </c>
      <c r="N48" s="6">
        <f t="shared" si="0"/>
        <v>2300.3288000000002</v>
      </c>
      <c r="O48" s="142">
        <f t="shared" si="1"/>
        <v>6.142399999999725</v>
      </c>
      <c r="P48" s="5"/>
      <c r="Q48" s="5"/>
      <c r="R48" s="5"/>
      <c r="S48" s="79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</row>
    <row r="49" spans="1:80" ht="12.75">
      <c r="A49" s="96" t="s">
        <v>335</v>
      </c>
      <c r="B49" s="96" t="s">
        <v>56</v>
      </c>
      <c r="C49" s="97" t="s">
        <v>52</v>
      </c>
      <c r="D49" s="97" t="s">
        <v>13</v>
      </c>
      <c r="E49" s="98">
        <v>26.31</v>
      </c>
      <c r="F49" s="99">
        <v>1.28</v>
      </c>
      <c r="G49" s="100">
        <f t="shared" si="3"/>
        <v>33.6768</v>
      </c>
      <c r="H49" s="99">
        <v>0</v>
      </c>
      <c r="I49" s="101">
        <f t="shared" si="2"/>
        <v>0</v>
      </c>
      <c r="J49" s="102">
        <f t="shared" si="4"/>
        <v>33.6768</v>
      </c>
      <c r="K49" s="5">
        <v>1.1</v>
      </c>
      <c r="M49" s="58">
        <v>36.570899999999995</v>
      </c>
      <c r="N49" s="6">
        <f t="shared" si="0"/>
        <v>33.6768</v>
      </c>
      <c r="O49" s="142">
        <f t="shared" si="1"/>
        <v>2.8940999999999946</v>
      </c>
      <c r="P49" s="5"/>
      <c r="Q49" s="5"/>
      <c r="R49" s="5"/>
      <c r="S49" s="79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</row>
    <row r="50" spans="1:80" ht="12.75">
      <c r="A50" s="96" t="s">
        <v>336</v>
      </c>
      <c r="B50" s="96" t="s">
        <v>57</v>
      </c>
      <c r="C50" s="97" t="s">
        <v>52</v>
      </c>
      <c r="D50" s="97" t="s">
        <v>37</v>
      </c>
      <c r="E50" s="98">
        <v>2.46</v>
      </c>
      <c r="F50" s="99">
        <v>1.28</v>
      </c>
      <c r="G50" s="100">
        <f t="shared" si="3"/>
        <v>3.1488</v>
      </c>
      <c r="H50" s="99">
        <v>0</v>
      </c>
      <c r="I50" s="101">
        <f t="shared" si="2"/>
        <v>0</v>
      </c>
      <c r="J50" s="102">
        <f t="shared" si="4"/>
        <v>3.1488</v>
      </c>
      <c r="K50" s="5">
        <v>1.1</v>
      </c>
      <c r="M50" s="58">
        <v>9.889199999999999</v>
      </c>
      <c r="N50" s="6">
        <f t="shared" si="0"/>
        <v>3.1488</v>
      </c>
      <c r="O50" s="142">
        <f t="shared" si="1"/>
        <v>6.740399999999999</v>
      </c>
      <c r="P50" s="5"/>
      <c r="Q50" s="5"/>
      <c r="R50" s="5"/>
      <c r="S50" s="79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</row>
    <row r="51" spans="1:80" ht="12.75">
      <c r="A51" s="96" t="s">
        <v>337</v>
      </c>
      <c r="B51" s="96" t="s">
        <v>58</v>
      </c>
      <c r="C51" s="97" t="s">
        <v>52</v>
      </c>
      <c r="D51" s="97" t="s">
        <v>13</v>
      </c>
      <c r="E51" s="98">
        <v>17.1</v>
      </c>
      <c r="F51" s="99">
        <v>3.48</v>
      </c>
      <c r="G51" s="100">
        <f t="shared" si="3"/>
        <v>59.508</v>
      </c>
      <c r="H51" s="99">
        <v>0</v>
      </c>
      <c r="I51" s="101">
        <f t="shared" si="2"/>
        <v>0</v>
      </c>
      <c r="J51" s="102">
        <f t="shared" si="4"/>
        <v>59.508</v>
      </c>
      <c r="K51" s="5">
        <v>3</v>
      </c>
      <c r="M51" s="58">
        <v>59.67900000000001</v>
      </c>
      <c r="N51" s="6">
        <f t="shared" si="0"/>
        <v>59.508</v>
      </c>
      <c r="O51" s="142">
        <f t="shared" si="1"/>
        <v>0.17100000000000648</v>
      </c>
      <c r="P51" s="5"/>
      <c r="Q51" s="5"/>
      <c r="R51" s="5"/>
      <c r="S51" s="79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</row>
    <row r="52" spans="1:80" ht="12.75">
      <c r="A52" s="96" t="s">
        <v>338</v>
      </c>
      <c r="B52" s="96" t="s">
        <v>59</v>
      </c>
      <c r="C52" s="97" t="s">
        <v>52</v>
      </c>
      <c r="D52" s="97" t="s">
        <v>17</v>
      </c>
      <c r="E52" s="98">
        <v>47</v>
      </c>
      <c r="F52" s="99">
        <v>2.23</v>
      </c>
      <c r="G52" s="100">
        <f t="shared" si="3"/>
        <v>104.81</v>
      </c>
      <c r="H52" s="99">
        <v>0</v>
      </c>
      <c r="I52" s="101">
        <f t="shared" si="2"/>
        <v>0</v>
      </c>
      <c r="J52" s="102">
        <f t="shared" si="4"/>
        <v>104.81</v>
      </c>
      <c r="K52" s="5">
        <v>1.92</v>
      </c>
      <c r="M52" s="58">
        <v>107.16</v>
      </c>
      <c r="N52" s="6">
        <f t="shared" si="0"/>
        <v>104.81</v>
      </c>
      <c r="O52" s="142">
        <f t="shared" si="1"/>
        <v>2.3499999999999943</v>
      </c>
      <c r="P52" s="5"/>
      <c r="Q52" s="5"/>
      <c r="R52" s="5"/>
      <c r="S52" s="79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</row>
    <row r="53" spans="1:80" ht="12.75">
      <c r="A53" s="96" t="s">
        <v>339</v>
      </c>
      <c r="B53" s="96" t="s">
        <v>60</v>
      </c>
      <c r="C53" s="97" t="s">
        <v>52</v>
      </c>
      <c r="D53" s="97" t="s">
        <v>37</v>
      </c>
      <c r="E53" s="98">
        <v>76.86</v>
      </c>
      <c r="F53" s="99">
        <v>0.99</v>
      </c>
      <c r="G53" s="100">
        <f t="shared" si="3"/>
        <v>76.0914</v>
      </c>
      <c r="H53" s="99">
        <v>0</v>
      </c>
      <c r="I53" s="101">
        <f t="shared" si="2"/>
        <v>0</v>
      </c>
      <c r="J53" s="102">
        <f t="shared" si="4"/>
        <v>76.0914</v>
      </c>
      <c r="K53" s="5">
        <v>0.85</v>
      </c>
      <c r="M53" s="58">
        <v>79.9344</v>
      </c>
      <c r="N53" s="6">
        <f t="shared" si="0"/>
        <v>76.0914</v>
      </c>
      <c r="O53" s="142">
        <f t="shared" si="1"/>
        <v>3.8430000000000035</v>
      </c>
      <c r="P53" s="5"/>
      <c r="Q53" s="5"/>
      <c r="R53" s="5"/>
      <c r="S53" s="79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</row>
    <row r="54" spans="1:80" ht="12.75">
      <c r="A54" s="96" t="s">
        <v>340</v>
      </c>
      <c r="B54" s="96" t="s">
        <v>61</v>
      </c>
      <c r="C54" s="97" t="s">
        <v>52</v>
      </c>
      <c r="D54" s="97" t="s">
        <v>13</v>
      </c>
      <c r="E54" s="98">
        <v>3.49</v>
      </c>
      <c r="F54" s="99">
        <v>2.09</v>
      </c>
      <c r="G54" s="100">
        <f t="shared" si="3"/>
        <v>7.2941</v>
      </c>
      <c r="H54" s="99">
        <v>0</v>
      </c>
      <c r="I54" s="101">
        <f t="shared" si="2"/>
        <v>0</v>
      </c>
      <c r="J54" s="102">
        <f t="shared" si="4"/>
        <v>7.2941</v>
      </c>
      <c r="K54" s="5">
        <v>1.8</v>
      </c>
      <c r="M54" s="58">
        <v>7.3639</v>
      </c>
      <c r="N54" s="6">
        <f t="shared" si="0"/>
        <v>7.2941</v>
      </c>
      <c r="O54" s="142">
        <f t="shared" si="1"/>
        <v>0.06979999999999986</v>
      </c>
      <c r="P54" s="5"/>
      <c r="Q54" s="5"/>
      <c r="R54" s="5"/>
      <c r="S54" s="79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</row>
    <row r="55" spans="1:80" s="8" customFormat="1" ht="12.75">
      <c r="A55" s="104" t="s">
        <v>62</v>
      </c>
      <c r="B55" s="104" t="s">
        <v>63</v>
      </c>
      <c r="C55" s="114"/>
      <c r="D55" s="114"/>
      <c r="E55" s="115"/>
      <c r="F55" s="116"/>
      <c r="G55" s="117"/>
      <c r="H55" s="99">
        <v>0</v>
      </c>
      <c r="I55" s="118"/>
      <c r="J55" s="119"/>
      <c r="K55" s="24"/>
      <c r="L55" s="63"/>
      <c r="M55" s="72"/>
      <c r="N55" s="6">
        <f t="shared" si="0"/>
        <v>0</v>
      </c>
      <c r="O55" s="142">
        <f t="shared" si="1"/>
        <v>0</v>
      </c>
      <c r="P55" s="24"/>
      <c r="Q55" s="24"/>
      <c r="R55" s="24"/>
      <c r="S55" s="15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5"/>
      <c r="BX55" s="145"/>
      <c r="BY55" s="145"/>
      <c r="BZ55" s="145"/>
      <c r="CA55" s="145"/>
      <c r="CB55" s="145"/>
    </row>
    <row r="56" spans="1:80" ht="12.75">
      <c r="A56" s="96" t="s">
        <v>341</v>
      </c>
      <c r="B56" s="96" t="s">
        <v>64</v>
      </c>
      <c r="C56" s="97" t="s">
        <v>23</v>
      </c>
      <c r="D56" s="97" t="s">
        <v>34</v>
      </c>
      <c r="E56" s="98">
        <v>160</v>
      </c>
      <c r="F56" s="99">
        <v>17.7</v>
      </c>
      <c r="G56" s="100">
        <f>F56*E56</f>
        <v>2832</v>
      </c>
      <c r="H56" s="99">
        <v>9.28</v>
      </c>
      <c r="I56" s="101">
        <f t="shared" si="2"/>
        <v>1484.8</v>
      </c>
      <c r="J56" s="102">
        <f>G56+I56</f>
        <v>4316.8</v>
      </c>
      <c r="K56" s="5">
        <v>15.26</v>
      </c>
      <c r="L56" s="62">
        <v>8</v>
      </c>
      <c r="M56" s="58">
        <v>4318.4</v>
      </c>
      <c r="N56" s="6">
        <f t="shared" si="0"/>
        <v>4316.8</v>
      </c>
      <c r="O56" s="142">
        <f t="shared" si="1"/>
        <v>1.5999999999994543</v>
      </c>
      <c r="P56" s="5"/>
      <c r="Q56" s="5"/>
      <c r="R56" s="5"/>
      <c r="S56" s="79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</row>
    <row r="57" spans="1:80" ht="12.75">
      <c r="A57" s="96"/>
      <c r="B57" s="105" t="s">
        <v>466</v>
      </c>
      <c r="C57" s="97"/>
      <c r="D57" s="97"/>
      <c r="E57" s="98"/>
      <c r="F57" s="106"/>
      <c r="G57" s="100"/>
      <c r="H57" s="99">
        <v>0</v>
      </c>
      <c r="I57" s="101"/>
      <c r="J57" s="107">
        <f>SUM(J29:J56)</f>
        <v>15437.1325</v>
      </c>
      <c r="M57" s="72">
        <v>15511.530599999998</v>
      </c>
      <c r="N57" s="12">
        <f t="shared" si="0"/>
        <v>15437.1325</v>
      </c>
      <c r="O57" s="143">
        <f t="shared" si="1"/>
        <v>74.39809999999852</v>
      </c>
      <c r="P57" s="5"/>
      <c r="Q57" s="5"/>
      <c r="R57" s="5"/>
      <c r="S57" s="79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</row>
    <row r="58" spans="1:80" s="8" customFormat="1" ht="12.75">
      <c r="A58" s="85" t="s">
        <v>65</v>
      </c>
      <c r="B58" s="85" t="s">
        <v>66</v>
      </c>
      <c r="C58" s="120"/>
      <c r="D58" s="120"/>
      <c r="E58" s="121"/>
      <c r="F58" s="122"/>
      <c r="G58" s="123"/>
      <c r="H58" s="109"/>
      <c r="I58" s="124"/>
      <c r="J58" s="125"/>
      <c r="K58" s="125"/>
      <c r="L58" s="125"/>
      <c r="M58" s="125"/>
      <c r="N58" s="125"/>
      <c r="O58" s="125"/>
      <c r="P58" s="125"/>
      <c r="Q58" s="125"/>
      <c r="R58" s="125"/>
      <c r="S58" s="15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</row>
    <row r="59" spans="1:80" s="8" customFormat="1" ht="12.75">
      <c r="A59" s="104" t="s">
        <v>67</v>
      </c>
      <c r="B59" s="104" t="s">
        <v>68</v>
      </c>
      <c r="C59" s="114"/>
      <c r="D59" s="114"/>
      <c r="E59" s="115"/>
      <c r="F59" s="116"/>
      <c r="G59" s="117"/>
      <c r="H59" s="99">
        <v>0</v>
      </c>
      <c r="I59" s="118"/>
      <c r="J59" s="119"/>
      <c r="K59" s="24"/>
      <c r="L59" s="63"/>
      <c r="M59" s="72"/>
      <c r="N59" s="6">
        <f t="shared" si="0"/>
        <v>0</v>
      </c>
      <c r="O59" s="142">
        <f t="shared" si="1"/>
        <v>0</v>
      </c>
      <c r="P59" s="24"/>
      <c r="Q59" s="24"/>
      <c r="R59" s="24"/>
      <c r="S59" s="15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5"/>
      <c r="BT59" s="145"/>
      <c r="BU59" s="145"/>
      <c r="BV59" s="145"/>
      <c r="BW59" s="145"/>
      <c r="BX59" s="145"/>
      <c r="BY59" s="145"/>
      <c r="BZ59" s="145"/>
      <c r="CA59" s="145"/>
      <c r="CB59" s="145"/>
    </row>
    <row r="60" spans="1:80" ht="25.5">
      <c r="A60" s="96" t="s">
        <v>342</v>
      </c>
      <c r="B60" s="96" t="s">
        <v>69</v>
      </c>
      <c r="C60" s="97" t="s">
        <v>23</v>
      </c>
      <c r="D60" s="97" t="s">
        <v>17</v>
      </c>
      <c r="E60" s="98">
        <v>160</v>
      </c>
      <c r="F60" s="99">
        <v>1.67</v>
      </c>
      <c r="G60" s="100">
        <f aca="true" t="shared" si="5" ref="G60:G66">F60*E60</f>
        <v>267.2</v>
      </c>
      <c r="H60" s="99">
        <v>1.16</v>
      </c>
      <c r="I60" s="101">
        <f t="shared" si="2"/>
        <v>185.6</v>
      </c>
      <c r="J60" s="102">
        <f aca="true" t="shared" si="6" ref="J60:J66">G60+I60</f>
        <v>452.79999999999995</v>
      </c>
      <c r="K60" s="5">
        <v>1.44</v>
      </c>
      <c r="L60" s="62">
        <v>1</v>
      </c>
      <c r="M60" s="58">
        <v>454.4</v>
      </c>
      <c r="N60" s="6">
        <f t="shared" si="0"/>
        <v>452.79999999999995</v>
      </c>
      <c r="O60" s="142">
        <f t="shared" si="1"/>
        <v>1.6000000000000227</v>
      </c>
      <c r="P60" s="5"/>
      <c r="Q60" s="5"/>
      <c r="R60" s="5"/>
      <c r="S60" s="79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</row>
    <row r="61" spans="1:80" ht="12.75">
      <c r="A61" s="96" t="s">
        <v>343</v>
      </c>
      <c r="B61" s="96" t="s">
        <v>70</v>
      </c>
      <c r="C61" s="97" t="s">
        <v>23</v>
      </c>
      <c r="D61" s="97" t="s">
        <v>13</v>
      </c>
      <c r="E61" s="98">
        <v>3.15</v>
      </c>
      <c r="F61" s="99">
        <v>0.87</v>
      </c>
      <c r="G61" s="100">
        <f t="shared" si="5"/>
        <v>2.7405</v>
      </c>
      <c r="H61" s="99">
        <v>1.97</v>
      </c>
      <c r="I61" s="101">
        <f t="shared" si="2"/>
        <v>6.2055</v>
      </c>
      <c r="J61" s="102">
        <f t="shared" si="6"/>
        <v>8.946</v>
      </c>
      <c r="K61" s="5">
        <v>0.75</v>
      </c>
      <c r="L61" s="62">
        <v>1.7</v>
      </c>
      <c r="M61" s="58">
        <v>9.0405</v>
      </c>
      <c r="N61" s="6">
        <f t="shared" si="0"/>
        <v>8.946</v>
      </c>
      <c r="O61" s="142">
        <f t="shared" si="1"/>
        <v>0.09450000000000003</v>
      </c>
      <c r="P61" s="5"/>
      <c r="Q61" s="5"/>
      <c r="R61" s="5"/>
      <c r="S61" s="79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</row>
    <row r="62" spans="1:80" ht="12.75">
      <c r="A62" s="96" t="s">
        <v>344</v>
      </c>
      <c r="B62" s="96" t="s">
        <v>71</v>
      </c>
      <c r="C62" s="97" t="s">
        <v>23</v>
      </c>
      <c r="D62" s="97" t="s">
        <v>37</v>
      </c>
      <c r="E62" s="98">
        <v>27.4</v>
      </c>
      <c r="F62" s="99">
        <v>0</v>
      </c>
      <c r="G62" s="100">
        <f t="shared" si="5"/>
        <v>0</v>
      </c>
      <c r="H62" s="99">
        <v>2.12</v>
      </c>
      <c r="I62" s="101">
        <f t="shared" si="2"/>
        <v>58.088</v>
      </c>
      <c r="J62" s="102">
        <f t="shared" si="6"/>
        <v>58.088</v>
      </c>
      <c r="L62" s="62">
        <v>1.83</v>
      </c>
      <c r="M62" s="58">
        <v>61.376000000000005</v>
      </c>
      <c r="N62" s="6">
        <f t="shared" si="0"/>
        <v>58.088</v>
      </c>
      <c r="O62" s="142">
        <f t="shared" si="1"/>
        <v>3.288000000000004</v>
      </c>
      <c r="P62" s="5"/>
      <c r="Q62" s="5"/>
      <c r="R62" s="5"/>
      <c r="S62" s="79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</row>
    <row r="63" spans="1:80" ht="25.5">
      <c r="A63" s="96" t="s">
        <v>345</v>
      </c>
      <c r="B63" s="96" t="s">
        <v>72</v>
      </c>
      <c r="C63" s="97" t="s">
        <v>52</v>
      </c>
      <c r="D63" s="97" t="s">
        <v>37</v>
      </c>
      <c r="E63" s="98">
        <v>57.69</v>
      </c>
      <c r="F63" s="99">
        <v>12.09</v>
      </c>
      <c r="G63" s="100">
        <f t="shared" si="5"/>
        <v>697.4721</v>
      </c>
      <c r="H63" s="99">
        <v>0</v>
      </c>
      <c r="I63" s="101">
        <f t="shared" si="2"/>
        <v>0</v>
      </c>
      <c r="J63" s="102">
        <f t="shared" si="6"/>
        <v>697.4721</v>
      </c>
      <c r="K63" s="5">
        <v>10.42</v>
      </c>
      <c r="M63" s="58">
        <v>699.2027999999999</v>
      </c>
      <c r="N63" s="6">
        <f t="shared" si="0"/>
        <v>697.4721</v>
      </c>
      <c r="O63" s="142">
        <f t="shared" si="1"/>
        <v>1.7306999999999562</v>
      </c>
      <c r="P63" s="5"/>
      <c r="Q63" s="5"/>
      <c r="R63" s="5"/>
      <c r="S63" s="79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</row>
    <row r="64" spans="1:80" ht="25.5">
      <c r="A64" s="96" t="s">
        <v>346</v>
      </c>
      <c r="B64" s="96" t="s">
        <v>73</v>
      </c>
      <c r="C64" s="97" t="s">
        <v>23</v>
      </c>
      <c r="D64" s="97" t="s">
        <v>13</v>
      </c>
      <c r="E64" s="98">
        <v>95.91</v>
      </c>
      <c r="F64" s="99">
        <v>9.69</v>
      </c>
      <c r="G64" s="100">
        <f t="shared" si="5"/>
        <v>929.3679</v>
      </c>
      <c r="H64" s="99">
        <v>9.69</v>
      </c>
      <c r="I64" s="101">
        <f t="shared" si="2"/>
        <v>929.3679</v>
      </c>
      <c r="J64" s="102">
        <f t="shared" si="6"/>
        <v>1858.7358</v>
      </c>
      <c r="K64" s="5">
        <v>8.35</v>
      </c>
      <c r="L64" s="62">
        <v>8.35</v>
      </c>
      <c r="M64" s="58">
        <v>1866.4085999999998</v>
      </c>
      <c r="N64" s="6">
        <f t="shared" si="0"/>
        <v>1858.7358</v>
      </c>
      <c r="O64" s="142">
        <f t="shared" si="1"/>
        <v>7.672799999999825</v>
      </c>
      <c r="P64" s="5"/>
      <c r="Q64" s="5"/>
      <c r="R64" s="5"/>
      <c r="S64" s="79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</row>
    <row r="65" spans="1:80" ht="12.75">
      <c r="A65" s="96" t="s">
        <v>347</v>
      </c>
      <c r="B65" s="96" t="s">
        <v>74</v>
      </c>
      <c r="C65" s="97" t="s">
        <v>23</v>
      </c>
      <c r="D65" s="97" t="s">
        <v>37</v>
      </c>
      <c r="E65" s="98">
        <v>27.4</v>
      </c>
      <c r="F65" s="99">
        <v>7.77</v>
      </c>
      <c r="G65" s="100">
        <f t="shared" si="5"/>
        <v>212.89799999999997</v>
      </c>
      <c r="H65" s="99">
        <v>7.77</v>
      </c>
      <c r="I65" s="101">
        <f t="shared" si="2"/>
        <v>212.89799999999997</v>
      </c>
      <c r="J65" s="102">
        <f t="shared" si="6"/>
        <v>425.79599999999994</v>
      </c>
      <c r="K65" s="5">
        <v>6.7</v>
      </c>
      <c r="L65" s="62">
        <v>6.7</v>
      </c>
      <c r="M65" s="58">
        <v>427.44</v>
      </c>
      <c r="N65" s="6">
        <f t="shared" si="0"/>
        <v>425.79599999999994</v>
      </c>
      <c r="O65" s="142">
        <f t="shared" si="1"/>
        <v>1.6440000000000623</v>
      </c>
      <c r="P65" s="5"/>
      <c r="Q65" s="5"/>
      <c r="R65" s="5"/>
      <c r="S65" s="79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</row>
    <row r="66" spans="1:80" ht="38.25">
      <c r="A66" s="96" t="s">
        <v>348</v>
      </c>
      <c r="B66" s="96" t="s">
        <v>75</v>
      </c>
      <c r="C66" s="97" t="s">
        <v>23</v>
      </c>
      <c r="D66" s="97" t="s">
        <v>37</v>
      </c>
      <c r="E66" s="98">
        <v>30.33</v>
      </c>
      <c r="F66" s="99">
        <v>35.96</v>
      </c>
      <c r="G66" s="100">
        <f t="shared" si="5"/>
        <v>1090.6668</v>
      </c>
      <c r="H66" s="99">
        <v>19.49</v>
      </c>
      <c r="I66" s="101">
        <f t="shared" si="2"/>
        <v>591.1316999999999</v>
      </c>
      <c r="J66" s="102">
        <f t="shared" si="6"/>
        <v>1681.7984999999999</v>
      </c>
      <c r="K66" s="5">
        <v>31</v>
      </c>
      <c r="L66" s="62">
        <v>16.8</v>
      </c>
      <c r="M66" s="58">
        <v>1683.315</v>
      </c>
      <c r="N66" s="6">
        <f t="shared" si="0"/>
        <v>1681.7984999999999</v>
      </c>
      <c r="O66" s="142">
        <f t="shared" si="1"/>
        <v>1.5165000000001783</v>
      </c>
      <c r="P66" s="5"/>
      <c r="Q66" s="5"/>
      <c r="R66" s="5"/>
      <c r="S66" s="79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</row>
    <row r="67" spans="1:80" ht="12.75">
      <c r="A67" s="96"/>
      <c r="B67" s="105" t="s">
        <v>466</v>
      </c>
      <c r="C67" s="97"/>
      <c r="D67" s="97"/>
      <c r="E67" s="98"/>
      <c r="F67" s="106"/>
      <c r="G67" s="100"/>
      <c r="H67" s="99">
        <v>0</v>
      </c>
      <c r="I67" s="101"/>
      <c r="J67" s="107">
        <f>SUM(J60:J66)</f>
        <v>5183.636399999999</v>
      </c>
      <c r="M67" s="72">
        <v>5201.1829</v>
      </c>
      <c r="N67" s="12">
        <f t="shared" si="0"/>
        <v>5183.636399999999</v>
      </c>
      <c r="O67" s="143">
        <f t="shared" si="1"/>
        <v>17.54650000000038</v>
      </c>
      <c r="P67" s="5"/>
      <c r="Q67" s="5"/>
      <c r="R67" s="5"/>
      <c r="S67" s="79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</row>
    <row r="68" spans="1:80" s="8" customFormat="1" ht="12.75">
      <c r="A68" s="85" t="s">
        <v>76</v>
      </c>
      <c r="B68" s="85" t="s">
        <v>77</v>
      </c>
      <c r="C68" s="120"/>
      <c r="D68" s="120"/>
      <c r="E68" s="121"/>
      <c r="F68" s="122"/>
      <c r="G68" s="123"/>
      <c r="H68" s="109"/>
      <c r="I68" s="124"/>
      <c r="J68" s="125"/>
      <c r="K68" s="125"/>
      <c r="L68" s="125"/>
      <c r="M68" s="125"/>
      <c r="N68" s="125"/>
      <c r="O68" s="125"/>
      <c r="P68" s="125"/>
      <c r="Q68" s="125"/>
      <c r="R68" s="125"/>
      <c r="S68" s="15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5"/>
      <c r="BU68" s="145"/>
      <c r="BV68" s="145"/>
      <c r="BW68" s="145"/>
      <c r="BX68" s="145"/>
      <c r="BY68" s="145"/>
      <c r="BZ68" s="145"/>
      <c r="CA68" s="145"/>
      <c r="CB68" s="145"/>
    </row>
    <row r="69" spans="1:80" s="8" customFormat="1" ht="12.75">
      <c r="A69" s="104" t="s">
        <v>78</v>
      </c>
      <c r="B69" s="104" t="s">
        <v>79</v>
      </c>
      <c r="C69" s="114"/>
      <c r="D69" s="114"/>
      <c r="E69" s="115"/>
      <c r="F69" s="116"/>
      <c r="G69" s="117"/>
      <c r="H69" s="103"/>
      <c r="I69" s="118"/>
      <c r="J69" s="119"/>
      <c r="K69" s="24"/>
      <c r="L69" s="63"/>
      <c r="M69" s="72"/>
      <c r="N69" s="6">
        <f t="shared" si="0"/>
        <v>0</v>
      </c>
      <c r="O69" s="142">
        <f t="shared" si="1"/>
        <v>0</v>
      </c>
      <c r="P69" s="24"/>
      <c r="Q69" s="24"/>
      <c r="R69" s="24"/>
      <c r="S69" s="15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  <c r="BQ69" s="145"/>
      <c r="BR69" s="145"/>
      <c r="BS69" s="145"/>
      <c r="BT69" s="145"/>
      <c r="BU69" s="145"/>
      <c r="BV69" s="145"/>
      <c r="BW69" s="145"/>
      <c r="BX69" s="145"/>
      <c r="BY69" s="145"/>
      <c r="BZ69" s="145"/>
      <c r="CA69" s="145"/>
      <c r="CB69" s="145"/>
    </row>
    <row r="70" spans="1:80" ht="25.5">
      <c r="A70" s="96" t="s">
        <v>349</v>
      </c>
      <c r="B70" s="96" t="s">
        <v>80</v>
      </c>
      <c r="C70" s="97" t="s">
        <v>23</v>
      </c>
      <c r="D70" s="97" t="s">
        <v>17</v>
      </c>
      <c r="E70" s="98">
        <v>13</v>
      </c>
      <c r="F70" s="99">
        <v>3.48</v>
      </c>
      <c r="G70" s="100">
        <f aca="true" t="shared" si="7" ref="G70:G84">F70*E70</f>
        <v>45.24</v>
      </c>
      <c r="H70" s="99">
        <v>2.32</v>
      </c>
      <c r="I70" s="101">
        <f t="shared" si="2"/>
        <v>30.159999999999997</v>
      </c>
      <c r="J70" s="102">
        <f aca="true" t="shared" si="8" ref="J70:J84">G70+I70</f>
        <v>75.4</v>
      </c>
      <c r="K70" s="44">
        <v>3</v>
      </c>
      <c r="L70" s="46">
        <v>2</v>
      </c>
      <c r="M70" s="58">
        <v>76.57</v>
      </c>
      <c r="N70" s="6">
        <f t="shared" si="0"/>
        <v>75.4</v>
      </c>
      <c r="O70" s="142">
        <f t="shared" si="1"/>
        <v>1.1699999999999875</v>
      </c>
      <c r="P70" s="5"/>
      <c r="Q70" s="5"/>
      <c r="R70" s="5"/>
      <c r="S70" s="79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</row>
    <row r="71" spans="1:80" ht="25.5">
      <c r="A71" s="96" t="s">
        <v>350</v>
      </c>
      <c r="B71" s="96" t="s">
        <v>81</v>
      </c>
      <c r="C71" s="97" t="s">
        <v>23</v>
      </c>
      <c r="D71" s="97" t="s">
        <v>17</v>
      </c>
      <c r="E71" s="98">
        <v>1</v>
      </c>
      <c r="F71" s="99">
        <v>2.38</v>
      </c>
      <c r="G71" s="100">
        <f t="shared" si="7"/>
        <v>2.38</v>
      </c>
      <c r="H71" s="99">
        <v>0.83</v>
      </c>
      <c r="I71" s="101">
        <f t="shared" si="2"/>
        <v>0.83</v>
      </c>
      <c r="J71" s="102">
        <f t="shared" si="8"/>
        <v>3.21</v>
      </c>
      <c r="K71" s="44">
        <v>2.05</v>
      </c>
      <c r="L71" s="46">
        <f aca="true" t="shared" si="9" ref="L71:L109">0.35*K71</f>
        <v>0.7174999999999999</v>
      </c>
      <c r="M71" s="58">
        <v>6.5</v>
      </c>
      <c r="N71" s="6">
        <f t="shared" si="0"/>
        <v>3.21</v>
      </c>
      <c r="O71" s="142">
        <f t="shared" si="1"/>
        <v>3.29</v>
      </c>
      <c r="P71" s="5"/>
      <c r="Q71" s="5"/>
      <c r="R71" s="5"/>
      <c r="S71" s="79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</row>
    <row r="72" spans="1:80" ht="25.5">
      <c r="A72" s="96" t="s">
        <v>351</v>
      </c>
      <c r="B72" s="96" t="s">
        <v>82</v>
      </c>
      <c r="C72" s="97" t="s">
        <v>23</v>
      </c>
      <c r="D72" s="97" t="s">
        <v>17</v>
      </c>
      <c r="E72" s="98">
        <v>2</v>
      </c>
      <c r="F72" s="99">
        <v>3.36</v>
      </c>
      <c r="G72" s="100">
        <f t="shared" si="7"/>
        <v>6.72</v>
      </c>
      <c r="H72" s="99">
        <v>1.18</v>
      </c>
      <c r="I72" s="101">
        <f t="shared" si="2"/>
        <v>2.36</v>
      </c>
      <c r="J72" s="102">
        <f t="shared" si="8"/>
        <v>9.08</v>
      </c>
      <c r="K72" s="44">
        <v>2.9</v>
      </c>
      <c r="L72" s="46">
        <f t="shared" si="9"/>
        <v>1.015</v>
      </c>
      <c r="M72" s="58">
        <v>16.08</v>
      </c>
      <c r="N72" s="6">
        <f t="shared" si="0"/>
        <v>9.08</v>
      </c>
      <c r="O72" s="142">
        <f t="shared" si="1"/>
        <v>6.999999999999998</v>
      </c>
      <c r="P72" s="5"/>
      <c r="Q72" s="5"/>
      <c r="R72" s="5"/>
      <c r="S72" s="79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</row>
    <row r="73" spans="1:80" ht="12.75">
      <c r="A73" s="96" t="s">
        <v>352</v>
      </c>
      <c r="B73" s="96" t="s">
        <v>83</v>
      </c>
      <c r="C73" s="97" t="s">
        <v>23</v>
      </c>
      <c r="D73" s="97" t="s">
        <v>17</v>
      </c>
      <c r="E73" s="98">
        <v>7</v>
      </c>
      <c r="F73" s="99">
        <v>2.32</v>
      </c>
      <c r="G73" s="100">
        <f t="shared" si="7"/>
        <v>16.24</v>
      </c>
      <c r="H73" s="99">
        <v>0.81</v>
      </c>
      <c r="I73" s="101">
        <f t="shared" si="2"/>
        <v>5.67</v>
      </c>
      <c r="J73" s="102">
        <f t="shared" si="8"/>
        <v>21.909999999999997</v>
      </c>
      <c r="K73" s="44">
        <v>2</v>
      </c>
      <c r="L73" s="46">
        <f t="shared" si="9"/>
        <v>0.7</v>
      </c>
      <c r="M73" s="58">
        <v>25.34</v>
      </c>
      <c r="N73" s="6">
        <f t="shared" si="0"/>
        <v>21.909999999999997</v>
      </c>
      <c r="O73" s="142">
        <f t="shared" si="1"/>
        <v>3.4300000000000033</v>
      </c>
      <c r="P73" s="5"/>
      <c r="Q73" s="5"/>
      <c r="R73" s="5"/>
      <c r="S73" s="79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</row>
    <row r="74" spans="1:80" ht="12.75">
      <c r="A74" s="96" t="s">
        <v>353</v>
      </c>
      <c r="B74" s="96" t="s">
        <v>84</v>
      </c>
      <c r="C74" s="97" t="s">
        <v>23</v>
      </c>
      <c r="D74" s="97" t="s">
        <v>17</v>
      </c>
      <c r="E74" s="98">
        <v>4</v>
      </c>
      <c r="F74" s="99">
        <v>3.71</v>
      </c>
      <c r="G74" s="100">
        <f t="shared" si="7"/>
        <v>14.84</v>
      </c>
      <c r="H74" s="99">
        <v>1.3</v>
      </c>
      <c r="I74" s="101">
        <f t="shared" si="2"/>
        <v>5.2</v>
      </c>
      <c r="J74" s="102">
        <f t="shared" si="8"/>
        <v>20.04</v>
      </c>
      <c r="K74" s="44">
        <v>3.2</v>
      </c>
      <c r="L74" s="46">
        <f t="shared" si="9"/>
        <v>1.1199999999999999</v>
      </c>
      <c r="M74" s="58">
        <v>20.28</v>
      </c>
      <c r="N74" s="6">
        <f t="shared" si="0"/>
        <v>20.04</v>
      </c>
      <c r="O74" s="142">
        <f t="shared" si="1"/>
        <v>0.240000000000002</v>
      </c>
      <c r="P74" s="5"/>
      <c r="Q74" s="5"/>
      <c r="R74" s="5"/>
      <c r="S74" s="79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</row>
    <row r="75" spans="1:80" ht="12.75">
      <c r="A75" s="96" t="s">
        <v>354</v>
      </c>
      <c r="B75" s="96" t="s">
        <v>85</v>
      </c>
      <c r="C75" s="97" t="s">
        <v>23</v>
      </c>
      <c r="D75" s="97" t="s">
        <v>17</v>
      </c>
      <c r="E75" s="98">
        <v>13</v>
      </c>
      <c r="F75" s="99">
        <v>3.83</v>
      </c>
      <c r="G75" s="100">
        <f t="shared" si="7"/>
        <v>49.79</v>
      </c>
      <c r="H75" s="99">
        <v>1.34</v>
      </c>
      <c r="I75" s="101">
        <f t="shared" si="2"/>
        <v>17.42</v>
      </c>
      <c r="J75" s="102">
        <f t="shared" si="8"/>
        <v>67.21000000000001</v>
      </c>
      <c r="K75" s="44">
        <v>3.3</v>
      </c>
      <c r="L75" s="46">
        <f t="shared" si="9"/>
        <v>1.1549999999999998</v>
      </c>
      <c r="M75" s="58">
        <v>71.89</v>
      </c>
      <c r="N75" s="6">
        <f t="shared" si="0"/>
        <v>67.21000000000001</v>
      </c>
      <c r="O75" s="142">
        <f t="shared" si="1"/>
        <v>4.679999999999993</v>
      </c>
      <c r="P75" s="5"/>
      <c r="Q75" s="5"/>
      <c r="R75" s="5"/>
      <c r="S75" s="79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</row>
    <row r="76" spans="1:80" ht="12.75">
      <c r="A76" s="96" t="s">
        <v>355</v>
      </c>
      <c r="B76" s="96" t="s">
        <v>86</v>
      </c>
      <c r="C76" s="97" t="s">
        <v>23</v>
      </c>
      <c r="D76" s="97" t="s">
        <v>37</v>
      </c>
      <c r="E76" s="98">
        <v>53.78</v>
      </c>
      <c r="F76" s="99">
        <v>2.53</v>
      </c>
      <c r="G76" s="100">
        <f t="shared" si="7"/>
        <v>136.0634</v>
      </c>
      <c r="H76" s="99">
        <v>0.89</v>
      </c>
      <c r="I76" s="101">
        <f t="shared" si="2"/>
        <v>47.864200000000004</v>
      </c>
      <c r="J76" s="102">
        <f t="shared" si="8"/>
        <v>183.9276</v>
      </c>
      <c r="K76" s="44">
        <v>2.18</v>
      </c>
      <c r="L76" s="46">
        <f t="shared" si="9"/>
        <v>0.763</v>
      </c>
      <c r="M76" s="58">
        <v>184.46540000000002</v>
      </c>
      <c r="N76" s="6">
        <f t="shared" si="0"/>
        <v>183.9276</v>
      </c>
      <c r="O76" s="142">
        <f t="shared" si="1"/>
        <v>0.5378000000000043</v>
      </c>
      <c r="P76" s="5"/>
      <c r="Q76" s="5"/>
      <c r="R76" s="5"/>
      <c r="S76" s="79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</row>
    <row r="77" spans="1:80" ht="12.75">
      <c r="A77" s="96" t="s">
        <v>356</v>
      </c>
      <c r="B77" s="96" t="s">
        <v>87</v>
      </c>
      <c r="C77" s="97" t="s">
        <v>23</v>
      </c>
      <c r="D77" s="97" t="s">
        <v>37</v>
      </c>
      <c r="E77" s="98">
        <v>10.37</v>
      </c>
      <c r="F77" s="99">
        <v>4.41</v>
      </c>
      <c r="G77" s="100">
        <f t="shared" si="7"/>
        <v>45.7317</v>
      </c>
      <c r="H77" s="99">
        <v>1.54</v>
      </c>
      <c r="I77" s="101">
        <f t="shared" si="2"/>
        <v>15.9698</v>
      </c>
      <c r="J77" s="102">
        <f t="shared" si="8"/>
        <v>61.701499999999996</v>
      </c>
      <c r="K77" s="44">
        <f>0.85*'ORÇAMENTO CRICIUMA FINAL (2)'!F74</f>
        <v>3.7994999999999997</v>
      </c>
      <c r="L77" s="46">
        <f t="shared" si="9"/>
        <v>1.3298249999999998</v>
      </c>
      <c r="M77" s="58">
        <v>64.50139999999999</v>
      </c>
      <c r="N77" s="6">
        <f t="shared" si="0"/>
        <v>61.701499999999996</v>
      </c>
      <c r="O77" s="142">
        <f t="shared" si="1"/>
        <v>2.799899999999994</v>
      </c>
      <c r="P77" s="5"/>
      <c r="Q77" s="5"/>
      <c r="R77" s="5"/>
      <c r="S77" s="79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</row>
    <row r="78" spans="1:80" ht="25.5">
      <c r="A78" s="96" t="s">
        <v>357</v>
      </c>
      <c r="B78" s="96" t="s">
        <v>88</v>
      </c>
      <c r="C78" s="97" t="s">
        <v>23</v>
      </c>
      <c r="D78" s="97" t="s">
        <v>17</v>
      </c>
      <c r="E78" s="98">
        <v>5</v>
      </c>
      <c r="F78" s="99">
        <v>0.94</v>
      </c>
      <c r="G78" s="100">
        <f t="shared" si="7"/>
        <v>4.699999999999999</v>
      </c>
      <c r="H78" s="99">
        <v>0.33</v>
      </c>
      <c r="I78" s="101">
        <f t="shared" si="2"/>
        <v>1.6500000000000001</v>
      </c>
      <c r="J78" s="102">
        <f t="shared" si="8"/>
        <v>6.35</v>
      </c>
      <c r="K78" s="44">
        <f>0.85*'ORÇAMENTO CRICIUMA FINAL (2)'!F75</f>
        <v>0.8075</v>
      </c>
      <c r="L78" s="46">
        <f t="shared" si="9"/>
        <v>0.28262499999999996</v>
      </c>
      <c r="M78" s="58">
        <v>10.8</v>
      </c>
      <c r="N78" s="6">
        <f t="shared" si="0"/>
        <v>6.35</v>
      </c>
      <c r="O78" s="142">
        <f t="shared" si="1"/>
        <v>4.450000000000001</v>
      </c>
      <c r="P78" s="5"/>
      <c r="Q78" s="5"/>
      <c r="R78" s="5"/>
      <c r="S78" s="79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</row>
    <row r="79" spans="1:80" ht="25.5">
      <c r="A79" s="96" t="s">
        <v>358</v>
      </c>
      <c r="B79" s="96" t="s">
        <v>89</v>
      </c>
      <c r="C79" s="97" t="s">
        <v>23</v>
      </c>
      <c r="D79" s="97" t="s">
        <v>17</v>
      </c>
      <c r="E79" s="98">
        <v>10</v>
      </c>
      <c r="F79" s="99">
        <v>1.67</v>
      </c>
      <c r="G79" s="100">
        <f t="shared" si="7"/>
        <v>16.7</v>
      </c>
      <c r="H79" s="99">
        <v>0.58</v>
      </c>
      <c r="I79" s="101">
        <f t="shared" si="2"/>
        <v>5.8</v>
      </c>
      <c r="J79" s="102">
        <f t="shared" si="8"/>
        <v>22.5</v>
      </c>
      <c r="K79" s="44">
        <f>0.85*'ORÇAMENTO CRICIUMA FINAL (2)'!F76</f>
        <v>1.4364999999999999</v>
      </c>
      <c r="L79" s="46">
        <f t="shared" si="9"/>
        <v>0.502775</v>
      </c>
      <c r="M79" s="58">
        <v>29</v>
      </c>
      <c r="N79" s="6">
        <f aca="true" t="shared" si="10" ref="N79:N142">J79</f>
        <v>22.5</v>
      </c>
      <c r="O79" s="142">
        <f aca="true" t="shared" si="11" ref="O79:O142">M79-N79</f>
        <v>6.5</v>
      </c>
      <c r="P79" s="5"/>
      <c r="Q79" s="5"/>
      <c r="R79" s="5"/>
      <c r="S79" s="79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</row>
    <row r="80" spans="1:80" ht="12.75">
      <c r="A80" s="96" t="s">
        <v>359</v>
      </c>
      <c r="B80" s="96" t="s">
        <v>90</v>
      </c>
      <c r="C80" s="97" t="s">
        <v>23</v>
      </c>
      <c r="D80" s="97" t="s">
        <v>17</v>
      </c>
      <c r="E80" s="98">
        <v>8</v>
      </c>
      <c r="F80" s="99">
        <v>2.67</v>
      </c>
      <c r="G80" s="100">
        <f t="shared" si="7"/>
        <v>21.36</v>
      </c>
      <c r="H80" s="99">
        <v>0.93</v>
      </c>
      <c r="I80" s="101">
        <f t="shared" si="2"/>
        <v>7.44</v>
      </c>
      <c r="J80" s="102">
        <f t="shared" si="8"/>
        <v>28.8</v>
      </c>
      <c r="K80" s="44">
        <v>2.3</v>
      </c>
      <c r="L80" s="46">
        <f t="shared" si="9"/>
        <v>0.8049999999999999</v>
      </c>
      <c r="M80" s="58">
        <v>29.04</v>
      </c>
      <c r="N80" s="6">
        <f t="shared" si="10"/>
        <v>28.8</v>
      </c>
      <c r="O80" s="142">
        <f t="shared" si="11"/>
        <v>0.23999999999999844</v>
      </c>
      <c r="P80" s="5"/>
      <c r="Q80" s="5"/>
      <c r="R80" s="5"/>
      <c r="S80" s="79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</row>
    <row r="81" spans="1:80" ht="12.75">
      <c r="A81" s="96" t="s">
        <v>360</v>
      </c>
      <c r="B81" s="96" t="s">
        <v>91</v>
      </c>
      <c r="C81" s="97" t="s">
        <v>23</v>
      </c>
      <c r="D81" s="97" t="s">
        <v>17</v>
      </c>
      <c r="E81" s="98">
        <v>19</v>
      </c>
      <c r="F81" s="99">
        <v>2.78</v>
      </c>
      <c r="G81" s="100">
        <f t="shared" si="7"/>
        <v>52.81999999999999</v>
      </c>
      <c r="H81" s="99">
        <v>0.97</v>
      </c>
      <c r="I81" s="101">
        <f t="shared" si="2"/>
        <v>18.43</v>
      </c>
      <c r="J81" s="102">
        <f t="shared" si="8"/>
        <v>71.25</v>
      </c>
      <c r="K81" s="44">
        <v>2.4</v>
      </c>
      <c r="L81" s="46">
        <f t="shared" si="9"/>
        <v>0.84</v>
      </c>
      <c r="M81" s="58">
        <v>76.76</v>
      </c>
      <c r="N81" s="6">
        <f t="shared" si="10"/>
        <v>71.25</v>
      </c>
      <c r="O81" s="142">
        <f t="shared" si="11"/>
        <v>5.510000000000005</v>
      </c>
      <c r="P81" s="5"/>
      <c r="Q81" s="5"/>
      <c r="R81" s="5"/>
      <c r="S81" s="79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</row>
    <row r="82" spans="1:80" ht="12.75">
      <c r="A82" s="96" t="s">
        <v>361</v>
      </c>
      <c r="B82" s="96" t="s">
        <v>92</v>
      </c>
      <c r="C82" s="97" t="s">
        <v>23</v>
      </c>
      <c r="D82" s="97" t="s">
        <v>17</v>
      </c>
      <c r="E82" s="98">
        <v>3</v>
      </c>
      <c r="F82" s="99">
        <v>3.55</v>
      </c>
      <c r="G82" s="100">
        <f t="shared" si="7"/>
        <v>10.649999999999999</v>
      </c>
      <c r="H82" s="99">
        <v>1.24</v>
      </c>
      <c r="I82" s="101">
        <f aca="true" t="shared" si="12" ref="I82:I151">H82*E82</f>
        <v>3.7199999999999998</v>
      </c>
      <c r="J82" s="102">
        <f t="shared" si="8"/>
        <v>14.369999999999997</v>
      </c>
      <c r="K82" s="44">
        <f>0.85*'ORÇAMENTO CRICIUMA FINAL (2)'!F79</f>
        <v>3.06</v>
      </c>
      <c r="L82" s="46">
        <f t="shared" si="9"/>
        <v>1.071</v>
      </c>
      <c r="M82" s="58">
        <v>18.06</v>
      </c>
      <c r="N82" s="6">
        <f t="shared" si="10"/>
        <v>14.369999999999997</v>
      </c>
      <c r="O82" s="142">
        <f t="shared" si="11"/>
        <v>3.6900000000000013</v>
      </c>
      <c r="P82" s="5"/>
      <c r="Q82" s="5"/>
      <c r="R82" s="5"/>
      <c r="S82" s="79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</row>
    <row r="83" spans="1:80" ht="12.75">
      <c r="A83" s="96" t="s">
        <v>362</v>
      </c>
      <c r="B83" s="96" t="s">
        <v>93</v>
      </c>
      <c r="C83" s="97" t="s">
        <v>23</v>
      </c>
      <c r="D83" s="97" t="s">
        <v>17</v>
      </c>
      <c r="E83" s="98">
        <v>8</v>
      </c>
      <c r="F83" s="99">
        <v>35.38</v>
      </c>
      <c r="G83" s="100">
        <f t="shared" si="7"/>
        <v>283.04</v>
      </c>
      <c r="H83" s="99">
        <v>10.79</v>
      </c>
      <c r="I83" s="101">
        <f t="shared" si="12"/>
        <v>86.32</v>
      </c>
      <c r="J83" s="102">
        <f t="shared" si="8"/>
        <v>369.36</v>
      </c>
      <c r="K83" s="44">
        <v>30.5</v>
      </c>
      <c r="L83" s="46">
        <v>9.3</v>
      </c>
      <c r="M83" s="58">
        <v>372.56</v>
      </c>
      <c r="N83" s="6">
        <f t="shared" si="10"/>
        <v>369.36</v>
      </c>
      <c r="O83" s="142">
        <f t="shared" si="11"/>
        <v>3.1999999999999886</v>
      </c>
      <c r="P83" s="5"/>
      <c r="Q83" s="5"/>
      <c r="R83" s="5"/>
      <c r="S83" s="79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</row>
    <row r="84" spans="1:80" ht="12.75">
      <c r="A84" s="96" t="s">
        <v>363</v>
      </c>
      <c r="B84" s="96" t="s">
        <v>94</v>
      </c>
      <c r="C84" s="97" t="s">
        <v>23</v>
      </c>
      <c r="D84" s="97" t="s">
        <v>17</v>
      </c>
      <c r="E84" s="98">
        <v>2</v>
      </c>
      <c r="F84" s="99">
        <v>45.24</v>
      </c>
      <c r="G84" s="100">
        <f t="shared" si="7"/>
        <v>90.48</v>
      </c>
      <c r="H84" s="99">
        <v>12.76</v>
      </c>
      <c r="I84" s="101">
        <f t="shared" si="12"/>
        <v>25.52</v>
      </c>
      <c r="J84" s="102">
        <f t="shared" si="8"/>
        <v>116</v>
      </c>
      <c r="K84" s="44">
        <v>39</v>
      </c>
      <c r="L84" s="46">
        <v>11</v>
      </c>
      <c r="M84" s="58">
        <v>118.46</v>
      </c>
      <c r="N84" s="6">
        <f t="shared" si="10"/>
        <v>116</v>
      </c>
      <c r="O84" s="142">
        <f t="shared" si="11"/>
        <v>2.4599999999999937</v>
      </c>
      <c r="P84" s="5"/>
      <c r="Q84" s="5"/>
      <c r="R84" s="5"/>
      <c r="S84" s="79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</row>
    <row r="85" spans="1:80" s="8" customFormat="1" ht="12.75">
      <c r="A85" s="104" t="s">
        <v>95</v>
      </c>
      <c r="B85" s="104" t="s">
        <v>96</v>
      </c>
      <c r="C85" s="114"/>
      <c r="D85" s="114"/>
      <c r="E85" s="115"/>
      <c r="F85" s="116"/>
      <c r="G85" s="117"/>
      <c r="H85" s="103"/>
      <c r="I85" s="118"/>
      <c r="J85" s="119"/>
      <c r="K85" s="44">
        <f>0.85*'ORÇAMENTO CRICIUMA FINAL (2)'!F82</f>
        <v>0</v>
      </c>
      <c r="L85" s="46">
        <f t="shared" si="9"/>
        <v>0</v>
      </c>
      <c r="M85" s="72"/>
      <c r="N85" s="6">
        <f t="shared" si="10"/>
        <v>0</v>
      </c>
      <c r="O85" s="142">
        <f t="shared" si="11"/>
        <v>0</v>
      </c>
      <c r="P85" s="24"/>
      <c r="Q85" s="24"/>
      <c r="R85" s="24"/>
      <c r="S85" s="15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  <c r="BQ85" s="145"/>
      <c r="BR85" s="145"/>
      <c r="BS85" s="145"/>
      <c r="BT85" s="145"/>
      <c r="BU85" s="145"/>
      <c r="BV85" s="145"/>
      <c r="BW85" s="145"/>
      <c r="BX85" s="145"/>
      <c r="BY85" s="145"/>
      <c r="BZ85" s="145"/>
      <c r="CA85" s="145"/>
      <c r="CB85" s="145"/>
    </row>
    <row r="86" spans="1:80" ht="25.5">
      <c r="A86" s="96" t="s">
        <v>364</v>
      </c>
      <c r="B86" s="96" t="s">
        <v>97</v>
      </c>
      <c r="C86" s="97" t="s">
        <v>23</v>
      </c>
      <c r="D86" s="97" t="s">
        <v>17</v>
      </c>
      <c r="E86" s="98">
        <v>1</v>
      </c>
      <c r="F86" s="99">
        <v>14.32</v>
      </c>
      <c r="G86" s="100">
        <f aca="true" t="shared" si="13" ref="G86:G105">F86*E86</f>
        <v>14.32</v>
      </c>
      <c r="H86" s="99">
        <v>5.01</v>
      </c>
      <c r="I86" s="101">
        <f t="shared" si="12"/>
        <v>5.01</v>
      </c>
      <c r="J86" s="102">
        <f aca="true" t="shared" si="14" ref="J86:J105">G86+I86</f>
        <v>19.33</v>
      </c>
      <c r="K86" s="44">
        <f>0.85*'ORÇAMENTO CRICIUMA FINAL (2)'!F83</f>
        <v>12.341999999999999</v>
      </c>
      <c r="L86" s="46">
        <f t="shared" si="9"/>
        <v>4.319699999999999</v>
      </c>
      <c r="M86" s="58">
        <v>20.7</v>
      </c>
      <c r="N86" s="6">
        <f t="shared" si="10"/>
        <v>19.33</v>
      </c>
      <c r="O86" s="142">
        <f t="shared" si="11"/>
        <v>1.370000000000001</v>
      </c>
      <c r="P86" s="5"/>
      <c r="Q86" s="5"/>
      <c r="R86" s="5"/>
      <c r="S86" s="79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</row>
    <row r="87" spans="1:80" ht="25.5">
      <c r="A87" s="96" t="s">
        <v>365</v>
      </c>
      <c r="B87" s="96" t="s">
        <v>98</v>
      </c>
      <c r="C87" s="97" t="s">
        <v>23</v>
      </c>
      <c r="D87" s="97" t="s">
        <v>17</v>
      </c>
      <c r="E87" s="98">
        <v>7</v>
      </c>
      <c r="F87" s="99">
        <v>10.79</v>
      </c>
      <c r="G87" s="100">
        <f t="shared" si="13"/>
        <v>75.53</v>
      </c>
      <c r="H87" s="99">
        <v>3.78</v>
      </c>
      <c r="I87" s="101">
        <f t="shared" si="12"/>
        <v>26.459999999999997</v>
      </c>
      <c r="J87" s="102">
        <f t="shared" si="14"/>
        <v>101.99</v>
      </c>
      <c r="K87" s="44">
        <f>0.85*'ORÇAMENTO CRICIUMA FINAL (2)'!F84</f>
        <v>9.299</v>
      </c>
      <c r="L87" s="46">
        <f t="shared" si="9"/>
        <v>3.25465</v>
      </c>
      <c r="M87" s="58">
        <v>119.84</v>
      </c>
      <c r="N87" s="6">
        <f t="shared" si="10"/>
        <v>101.99</v>
      </c>
      <c r="O87" s="142">
        <f t="shared" si="11"/>
        <v>17.85000000000001</v>
      </c>
      <c r="P87" s="5"/>
      <c r="Q87" s="5"/>
      <c r="R87" s="5"/>
      <c r="S87" s="79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</row>
    <row r="88" spans="1:80" ht="12.75">
      <c r="A88" s="96" t="s">
        <v>366</v>
      </c>
      <c r="B88" s="96" t="s">
        <v>99</v>
      </c>
      <c r="C88" s="97" t="s">
        <v>23</v>
      </c>
      <c r="D88" s="97" t="s">
        <v>17</v>
      </c>
      <c r="E88" s="98">
        <v>10</v>
      </c>
      <c r="F88" s="99">
        <v>6.96</v>
      </c>
      <c r="G88" s="100">
        <f t="shared" si="13"/>
        <v>69.6</v>
      </c>
      <c r="H88" s="99">
        <v>2.44</v>
      </c>
      <c r="I88" s="101">
        <f t="shared" si="12"/>
        <v>24.4</v>
      </c>
      <c r="J88" s="102">
        <f t="shared" si="14"/>
        <v>94</v>
      </c>
      <c r="K88" s="44">
        <v>6</v>
      </c>
      <c r="L88" s="46">
        <f t="shared" si="9"/>
        <v>2.0999999999999996</v>
      </c>
      <c r="M88" s="58">
        <v>94.9</v>
      </c>
      <c r="N88" s="6">
        <f t="shared" si="10"/>
        <v>94</v>
      </c>
      <c r="O88" s="142">
        <f t="shared" si="11"/>
        <v>0.9000000000000057</v>
      </c>
      <c r="P88" s="5"/>
      <c r="Q88" s="5"/>
      <c r="R88" s="5"/>
      <c r="S88" s="79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</row>
    <row r="89" spans="1:80" ht="25.5">
      <c r="A89" s="96" t="s">
        <v>367</v>
      </c>
      <c r="B89" s="96" t="s">
        <v>100</v>
      </c>
      <c r="C89" s="97" t="s">
        <v>23</v>
      </c>
      <c r="D89" s="97" t="s">
        <v>37</v>
      </c>
      <c r="E89" s="98">
        <v>15.36</v>
      </c>
      <c r="F89" s="99">
        <v>4</v>
      </c>
      <c r="G89" s="100">
        <f t="shared" si="13"/>
        <v>61.44</v>
      </c>
      <c r="H89" s="99">
        <v>2.24</v>
      </c>
      <c r="I89" s="101">
        <f t="shared" si="12"/>
        <v>34.406400000000005</v>
      </c>
      <c r="J89" s="102">
        <f t="shared" si="14"/>
        <v>95.8464</v>
      </c>
      <c r="K89" s="44">
        <v>3.45</v>
      </c>
      <c r="L89" s="46">
        <v>1.93</v>
      </c>
      <c r="M89" s="58">
        <v>96</v>
      </c>
      <c r="N89" s="6">
        <f t="shared" si="10"/>
        <v>95.8464</v>
      </c>
      <c r="O89" s="142">
        <f t="shared" si="11"/>
        <v>0.1535999999999973</v>
      </c>
      <c r="P89" s="5"/>
      <c r="Q89" s="5"/>
      <c r="R89" s="5"/>
      <c r="S89" s="79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</row>
    <row r="90" spans="1:80" ht="25.5">
      <c r="A90" s="96" t="s">
        <v>368</v>
      </c>
      <c r="B90" s="96" t="s">
        <v>101</v>
      </c>
      <c r="C90" s="97" t="s">
        <v>23</v>
      </c>
      <c r="D90" s="97" t="s">
        <v>37</v>
      </c>
      <c r="E90" s="98">
        <v>18.01</v>
      </c>
      <c r="F90" s="99">
        <v>5.39</v>
      </c>
      <c r="G90" s="100">
        <f t="shared" si="13"/>
        <v>97.07390000000001</v>
      </c>
      <c r="H90" s="99">
        <v>3.19</v>
      </c>
      <c r="I90" s="101">
        <f t="shared" si="12"/>
        <v>57.4519</v>
      </c>
      <c r="J90" s="102">
        <f t="shared" si="14"/>
        <v>154.5258</v>
      </c>
      <c r="K90" s="44">
        <v>4.65</v>
      </c>
      <c r="L90" s="46">
        <v>2.75</v>
      </c>
      <c r="M90" s="58">
        <v>155.96660000000003</v>
      </c>
      <c r="N90" s="6">
        <f t="shared" si="10"/>
        <v>154.5258</v>
      </c>
      <c r="O90" s="142">
        <f t="shared" si="11"/>
        <v>1.4408000000000243</v>
      </c>
      <c r="P90" s="5"/>
      <c r="Q90" s="5"/>
      <c r="R90" s="5"/>
      <c r="S90" s="79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</row>
    <row r="91" spans="1:80" ht="25.5">
      <c r="A91" s="96" t="s">
        <v>369</v>
      </c>
      <c r="B91" s="96" t="s">
        <v>102</v>
      </c>
      <c r="C91" s="97" t="s">
        <v>23</v>
      </c>
      <c r="D91" s="97" t="s">
        <v>37</v>
      </c>
      <c r="E91" s="98">
        <v>2.8</v>
      </c>
      <c r="F91" s="99">
        <v>9.16</v>
      </c>
      <c r="G91" s="100">
        <f t="shared" si="13"/>
        <v>25.648</v>
      </c>
      <c r="H91" s="99">
        <v>3.21</v>
      </c>
      <c r="I91" s="101">
        <f t="shared" si="12"/>
        <v>8.988</v>
      </c>
      <c r="J91" s="102">
        <f t="shared" si="14"/>
        <v>34.635999999999996</v>
      </c>
      <c r="K91" s="44">
        <v>7.9</v>
      </c>
      <c r="L91" s="46">
        <f t="shared" si="9"/>
        <v>2.765</v>
      </c>
      <c r="M91" s="58">
        <v>34.888</v>
      </c>
      <c r="N91" s="6">
        <f t="shared" si="10"/>
        <v>34.635999999999996</v>
      </c>
      <c r="O91" s="142">
        <f t="shared" si="11"/>
        <v>0.25200000000000244</v>
      </c>
      <c r="P91" s="5"/>
      <c r="Q91" s="5"/>
      <c r="R91" s="5"/>
      <c r="S91" s="79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</row>
    <row r="92" spans="1:80" ht="25.5">
      <c r="A92" s="96" t="s">
        <v>370</v>
      </c>
      <c r="B92" s="96" t="s">
        <v>103</v>
      </c>
      <c r="C92" s="97" t="s">
        <v>23</v>
      </c>
      <c r="D92" s="97" t="s">
        <v>37</v>
      </c>
      <c r="E92" s="98">
        <v>34.9</v>
      </c>
      <c r="F92" s="99">
        <v>9.57</v>
      </c>
      <c r="G92" s="100">
        <f t="shared" si="13"/>
        <v>333.993</v>
      </c>
      <c r="H92" s="99">
        <v>4.64</v>
      </c>
      <c r="I92" s="101">
        <f t="shared" si="12"/>
        <v>161.93599999999998</v>
      </c>
      <c r="J92" s="102">
        <f t="shared" si="14"/>
        <v>495.929</v>
      </c>
      <c r="K92" s="44">
        <v>8.25</v>
      </c>
      <c r="L92" s="46">
        <v>4</v>
      </c>
      <c r="M92" s="58">
        <v>496.976</v>
      </c>
      <c r="N92" s="6">
        <f t="shared" si="10"/>
        <v>495.929</v>
      </c>
      <c r="O92" s="142">
        <f t="shared" si="11"/>
        <v>1.0470000000000255</v>
      </c>
      <c r="P92" s="5"/>
      <c r="Q92" s="5"/>
      <c r="R92" s="5"/>
      <c r="S92" s="79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</row>
    <row r="93" spans="1:80" ht="12.75">
      <c r="A93" s="96" t="s">
        <v>371</v>
      </c>
      <c r="B93" s="96" t="s">
        <v>104</v>
      </c>
      <c r="C93" s="97" t="s">
        <v>23</v>
      </c>
      <c r="D93" s="97" t="s">
        <v>17</v>
      </c>
      <c r="E93" s="98">
        <v>3</v>
      </c>
      <c r="F93" s="99">
        <v>5.97</v>
      </c>
      <c r="G93" s="100">
        <f t="shared" si="13"/>
        <v>17.91</v>
      </c>
      <c r="H93" s="99">
        <v>2.09</v>
      </c>
      <c r="I93" s="101">
        <f t="shared" si="12"/>
        <v>6.27</v>
      </c>
      <c r="J93" s="102">
        <f t="shared" si="14"/>
        <v>24.18</v>
      </c>
      <c r="K93" s="44">
        <f>0.85*'ORÇAMENTO CRICIUMA FINAL (2)'!F90</f>
        <v>5.1425</v>
      </c>
      <c r="L93" s="46">
        <f t="shared" si="9"/>
        <v>1.799875</v>
      </c>
      <c r="M93" s="58">
        <v>29.43</v>
      </c>
      <c r="N93" s="6">
        <f t="shared" si="10"/>
        <v>24.18</v>
      </c>
      <c r="O93" s="142">
        <f t="shared" si="11"/>
        <v>5.25</v>
      </c>
      <c r="P93" s="5"/>
      <c r="Q93" s="5"/>
      <c r="R93" s="5"/>
      <c r="S93" s="79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</row>
    <row r="94" spans="1:80" ht="25.5">
      <c r="A94" s="96" t="s">
        <v>372</v>
      </c>
      <c r="B94" s="96" t="s">
        <v>105</v>
      </c>
      <c r="C94" s="97" t="s">
        <v>23</v>
      </c>
      <c r="D94" s="97" t="s">
        <v>17</v>
      </c>
      <c r="E94" s="98">
        <v>9</v>
      </c>
      <c r="F94" s="99">
        <v>21.23</v>
      </c>
      <c r="G94" s="100">
        <f t="shared" si="13"/>
        <v>191.07</v>
      </c>
      <c r="H94" s="99">
        <v>7.43</v>
      </c>
      <c r="I94" s="101">
        <f t="shared" si="12"/>
        <v>66.87</v>
      </c>
      <c r="J94" s="102">
        <f t="shared" si="14"/>
        <v>257.94</v>
      </c>
      <c r="K94" s="44">
        <v>18.3</v>
      </c>
      <c r="L94" s="46">
        <f>0.35*K94</f>
        <v>6.405</v>
      </c>
      <c r="M94" s="58">
        <v>258.21</v>
      </c>
      <c r="N94" s="6">
        <f t="shared" si="10"/>
        <v>257.94</v>
      </c>
      <c r="O94" s="142">
        <f t="shared" si="11"/>
        <v>0.2699999999999818</v>
      </c>
      <c r="P94" s="5"/>
      <c r="Q94" s="5"/>
      <c r="R94" s="5"/>
      <c r="S94" s="79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</row>
    <row r="95" spans="1:80" ht="12.75">
      <c r="A95" s="96" t="s">
        <v>373</v>
      </c>
      <c r="B95" s="96" t="s">
        <v>106</v>
      </c>
      <c r="C95" s="97" t="s">
        <v>23</v>
      </c>
      <c r="D95" s="97" t="s">
        <v>17</v>
      </c>
      <c r="E95" s="98">
        <v>2</v>
      </c>
      <c r="F95" s="99">
        <v>5.88</v>
      </c>
      <c r="G95" s="100">
        <f t="shared" si="13"/>
        <v>11.76</v>
      </c>
      <c r="H95" s="99">
        <v>2.06</v>
      </c>
      <c r="I95" s="101">
        <f t="shared" si="12"/>
        <v>4.12</v>
      </c>
      <c r="J95" s="102">
        <f t="shared" si="14"/>
        <v>15.879999999999999</v>
      </c>
      <c r="K95" s="44">
        <f>0.85*'ORÇAMENTO CRICIUMA FINAL (2)'!F92</f>
        <v>5.066</v>
      </c>
      <c r="L95" s="46">
        <f t="shared" si="9"/>
        <v>1.7731</v>
      </c>
      <c r="M95" s="58">
        <v>19.44</v>
      </c>
      <c r="N95" s="6">
        <f t="shared" si="10"/>
        <v>15.879999999999999</v>
      </c>
      <c r="O95" s="142">
        <f t="shared" si="11"/>
        <v>3.5600000000000023</v>
      </c>
      <c r="P95" s="5"/>
      <c r="Q95" s="5"/>
      <c r="R95" s="5"/>
      <c r="S95" s="79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</row>
    <row r="96" spans="1:80" ht="25.5">
      <c r="A96" s="96" t="s">
        <v>374</v>
      </c>
      <c r="B96" s="96" t="s">
        <v>107</v>
      </c>
      <c r="C96" s="97" t="s">
        <v>23</v>
      </c>
      <c r="D96" s="97" t="s">
        <v>17</v>
      </c>
      <c r="E96" s="98">
        <v>6</v>
      </c>
      <c r="F96" s="99">
        <v>12.65</v>
      </c>
      <c r="G96" s="100">
        <f t="shared" si="13"/>
        <v>75.9</v>
      </c>
      <c r="H96" s="99">
        <v>4.43</v>
      </c>
      <c r="I96" s="101">
        <f t="shared" si="12"/>
        <v>26.58</v>
      </c>
      <c r="J96" s="102">
        <f t="shared" si="14"/>
        <v>102.48</v>
      </c>
      <c r="K96" s="44">
        <f>0.85*'ORÇAMENTO CRICIUMA FINAL (2)'!F93</f>
        <v>10.9055</v>
      </c>
      <c r="L96" s="46">
        <f t="shared" si="9"/>
        <v>3.816925</v>
      </c>
      <c r="M96" s="58">
        <v>113.28</v>
      </c>
      <c r="N96" s="6">
        <f t="shared" si="10"/>
        <v>102.48</v>
      </c>
      <c r="O96" s="142">
        <f t="shared" si="11"/>
        <v>10.799999999999997</v>
      </c>
      <c r="P96" s="5"/>
      <c r="Q96" s="5"/>
      <c r="R96" s="5"/>
      <c r="S96" s="79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</row>
    <row r="97" spans="1:80" ht="25.5">
      <c r="A97" s="96" t="s">
        <v>375</v>
      </c>
      <c r="B97" s="96" t="s">
        <v>108</v>
      </c>
      <c r="C97" s="97" t="s">
        <v>23</v>
      </c>
      <c r="D97" s="97" t="s">
        <v>17</v>
      </c>
      <c r="E97" s="98">
        <v>7</v>
      </c>
      <c r="F97" s="99">
        <v>4.41</v>
      </c>
      <c r="G97" s="100">
        <f t="shared" si="13"/>
        <v>30.87</v>
      </c>
      <c r="H97" s="99">
        <v>1.54</v>
      </c>
      <c r="I97" s="101">
        <f t="shared" si="12"/>
        <v>10.780000000000001</v>
      </c>
      <c r="J97" s="102">
        <f t="shared" si="14"/>
        <v>41.650000000000006</v>
      </c>
      <c r="K97" s="44">
        <v>3.8</v>
      </c>
      <c r="L97" s="46">
        <f t="shared" si="9"/>
        <v>1.3299999999999998</v>
      </c>
      <c r="M97" s="58">
        <v>44.52</v>
      </c>
      <c r="N97" s="6">
        <f t="shared" si="10"/>
        <v>41.650000000000006</v>
      </c>
      <c r="O97" s="142">
        <f t="shared" si="11"/>
        <v>2.8699999999999974</v>
      </c>
      <c r="P97" s="5"/>
      <c r="Q97" s="5"/>
      <c r="R97" s="5"/>
      <c r="S97" s="79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</row>
    <row r="98" spans="1:80" ht="12.75">
      <c r="A98" s="96" t="s">
        <v>376</v>
      </c>
      <c r="B98" s="96" t="s">
        <v>109</v>
      </c>
      <c r="C98" s="97" t="s">
        <v>23</v>
      </c>
      <c r="D98" s="97" t="s">
        <v>17</v>
      </c>
      <c r="E98" s="98">
        <v>6</v>
      </c>
      <c r="F98" s="99">
        <v>4.06</v>
      </c>
      <c r="G98" s="100">
        <f t="shared" si="13"/>
        <v>24.36</v>
      </c>
      <c r="H98" s="99">
        <v>1.42</v>
      </c>
      <c r="I98" s="101">
        <f t="shared" si="12"/>
        <v>8.52</v>
      </c>
      <c r="J98" s="102">
        <f t="shared" si="14"/>
        <v>32.879999999999995</v>
      </c>
      <c r="K98" s="44">
        <v>3.5</v>
      </c>
      <c r="L98" s="46">
        <f t="shared" si="9"/>
        <v>1.2249999999999999</v>
      </c>
      <c r="M98" s="58">
        <v>33.3</v>
      </c>
      <c r="N98" s="6">
        <f t="shared" si="10"/>
        <v>32.879999999999995</v>
      </c>
      <c r="O98" s="142">
        <f t="shared" si="11"/>
        <v>0.4200000000000017</v>
      </c>
      <c r="P98" s="5"/>
      <c r="Q98" s="5"/>
      <c r="R98" s="5"/>
      <c r="S98" s="79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</row>
    <row r="99" spans="1:80" ht="12.75">
      <c r="A99" s="96" t="s">
        <v>377</v>
      </c>
      <c r="B99" s="96" t="s">
        <v>110</v>
      </c>
      <c r="C99" s="97" t="s">
        <v>23</v>
      </c>
      <c r="D99" s="97" t="s">
        <v>17</v>
      </c>
      <c r="E99" s="98">
        <v>7</v>
      </c>
      <c r="F99" s="99">
        <v>4.52</v>
      </c>
      <c r="G99" s="100">
        <f t="shared" si="13"/>
        <v>31.639999999999997</v>
      </c>
      <c r="H99" s="99">
        <v>1.58</v>
      </c>
      <c r="I99" s="101">
        <f t="shared" si="12"/>
        <v>11.06</v>
      </c>
      <c r="J99" s="102">
        <f t="shared" si="14"/>
        <v>42.699999999999996</v>
      </c>
      <c r="K99" s="44">
        <v>3.9</v>
      </c>
      <c r="L99" s="46">
        <f t="shared" si="9"/>
        <v>1.365</v>
      </c>
      <c r="M99" s="58">
        <v>44.8</v>
      </c>
      <c r="N99" s="6">
        <f t="shared" si="10"/>
        <v>42.699999999999996</v>
      </c>
      <c r="O99" s="142">
        <f t="shared" si="11"/>
        <v>2.1000000000000014</v>
      </c>
      <c r="P99" s="5"/>
      <c r="Q99" s="5"/>
      <c r="R99" s="5"/>
      <c r="S99" s="79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</row>
    <row r="100" spans="1:80" ht="12.75">
      <c r="A100" s="96" t="s">
        <v>378</v>
      </c>
      <c r="B100" s="96" t="s">
        <v>111</v>
      </c>
      <c r="C100" s="97" t="s">
        <v>23</v>
      </c>
      <c r="D100" s="97" t="s">
        <v>17</v>
      </c>
      <c r="E100" s="98">
        <v>7</v>
      </c>
      <c r="F100" s="99">
        <v>3.78</v>
      </c>
      <c r="G100" s="100">
        <f t="shared" si="13"/>
        <v>26.459999999999997</v>
      </c>
      <c r="H100" s="99">
        <v>1.32</v>
      </c>
      <c r="I100" s="101">
        <f t="shared" si="12"/>
        <v>9.24</v>
      </c>
      <c r="J100" s="102">
        <f t="shared" si="14"/>
        <v>35.699999999999996</v>
      </c>
      <c r="K100" s="44">
        <v>3.26</v>
      </c>
      <c r="L100" s="46">
        <f t="shared" si="9"/>
        <v>1.1409999999999998</v>
      </c>
      <c r="M100" s="58">
        <v>38.36</v>
      </c>
      <c r="N100" s="6">
        <f t="shared" si="10"/>
        <v>35.699999999999996</v>
      </c>
      <c r="O100" s="142">
        <f t="shared" si="11"/>
        <v>2.6600000000000037</v>
      </c>
      <c r="P100" s="5"/>
      <c r="Q100" s="5"/>
      <c r="R100" s="5"/>
      <c r="S100" s="79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</row>
    <row r="101" spans="1:80" ht="12.75">
      <c r="A101" s="96" t="s">
        <v>379</v>
      </c>
      <c r="B101" s="96" t="s">
        <v>112</v>
      </c>
      <c r="C101" s="97" t="s">
        <v>23</v>
      </c>
      <c r="D101" s="97" t="s">
        <v>17</v>
      </c>
      <c r="E101" s="98">
        <v>16</v>
      </c>
      <c r="F101" s="99">
        <v>4.13</v>
      </c>
      <c r="G101" s="100">
        <f t="shared" si="13"/>
        <v>66.08</v>
      </c>
      <c r="H101" s="99">
        <v>1.45</v>
      </c>
      <c r="I101" s="101">
        <f t="shared" si="12"/>
        <v>23.2</v>
      </c>
      <c r="J101" s="102">
        <f t="shared" si="14"/>
        <v>89.28</v>
      </c>
      <c r="K101" s="44">
        <v>3.56</v>
      </c>
      <c r="L101" s="46">
        <f t="shared" si="9"/>
        <v>1.246</v>
      </c>
      <c r="M101" s="58">
        <v>97.12</v>
      </c>
      <c r="N101" s="6">
        <f t="shared" si="10"/>
        <v>89.28</v>
      </c>
      <c r="O101" s="142">
        <f t="shared" si="11"/>
        <v>7.840000000000003</v>
      </c>
      <c r="P101" s="5"/>
      <c r="Q101" s="5"/>
      <c r="R101" s="5"/>
      <c r="S101" s="79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</row>
    <row r="102" spans="1:80" ht="12.75">
      <c r="A102" s="96" t="s">
        <v>380</v>
      </c>
      <c r="B102" s="96" t="s">
        <v>113</v>
      </c>
      <c r="C102" s="97" t="s">
        <v>23</v>
      </c>
      <c r="D102" s="97" t="s">
        <v>17</v>
      </c>
      <c r="E102" s="98">
        <v>1</v>
      </c>
      <c r="F102" s="99">
        <v>4.43</v>
      </c>
      <c r="G102" s="100">
        <f t="shared" si="13"/>
        <v>4.43</v>
      </c>
      <c r="H102" s="99">
        <v>1.55</v>
      </c>
      <c r="I102" s="101">
        <f t="shared" si="12"/>
        <v>1.55</v>
      </c>
      <c r="J102" s="102">
        <f t="shared" si="14"/>
        <v>5.9799999999999995</v>
      </c>
      <c r="K102" s="44">
        <f>0.85*'ORÇAMENTO CRICIUMA FINAL (2)'!F99</f>
        <v>3.8165</v>
      </c>
      <c r="L102" s="46">
        <f t="shared" si="9"/>
        <v>1.335775</v>
      </c>
      <c r="M102" s="58">
        <v>9.33</v>
      </c>
      <c r="N102" s="6">
        <f t="shared" si="10"/>
        <v>5.9799999999999995</v>
      </c>
      <c r="O102" s="142">
        <f t="shared" si="11"/>
        <v>3.3500000000000005</v>
      </c>
      <c r="P102" s="5"/>
      <c r="Q102" s="5"/>
      <c r="R102" s="5"/>
      <c r="S102" s="79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</row>
    <row r="103" spans="1:80" ht="25.5">
      <c r="A103" s="96" t="s">
        <v>381</v>
      </c>
      <c r="B103" s="96" t="s">
        <v>114</v>
      </c>
      <c r="C103" s="97" t="s">
        <v>23</v>
      </c>
      <c r="D103" s="97" t="s">
        <v>17</v>
      </c>
      <c r="E103" s="98">
        <v>6</v>
      </c>
      <c r="F103" s="99">
        <v>11.26</v>
      </c>
      <c r="G103" s="100">
        <f t="shared" si="13"/>
        <v>67.56</v>
      </c>
      <c r="H103" s="99">
        <v>3.94</v>
      </c>
      <c r="I103" s="101">
        <f t="shared" si="12"/>
        <v>23.64</v>
      </c>
      <c r="J103" s="102">
        <f t="shared" si="14"/>
        <v>91.2</v>
      </c>
      <c r="K103" s="44">
        <f>0.85*'ORÇAMENTO CRICIUMA FINAL (2)'!F100</f>
        <v>9.706999999999999</v>
      </c>
      <c r="L103" s="46">
        <f t="shared" si="9"/>
        <v>3.3974499999999996</v>
      </c>
      <c r="M103" s="58">
        <v>100.8</v>
      </c>
      <c r="N103" s="6">
        <f t="shared" si="10"/>
        <v>91.2</v>
      </c>
      <c r="O103" s="142">
        <f t="shared" si="11"/>
        <v>9.599999999999994</v>
      </c>
      <c r="P103" s="5"/>
      <c r="Q103" s="5"/>
      <c r="R103" s="5"/>
      <c r="S103" s="79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</row>
    <row r="104" spans="1:80" ht="25.5">
      <c r="A104" s="96" t="s">
        <v>382</v>
      </c>
      <c r="B104" s="96" t="s">
        <v>115</v>
      </c>
      <c r="C104" s="97" t="s">
        <v>23</v>
      </c>
      <c r="D104" s="97" t="s">
        <v>17</v>
      </c>
      <c r="E104" s="98">
        <v>1</v>
      </c>
      <c r="F104" s="99">
        <v>24.13</v>
      </c>
      <c r="G104" s="100">
        <f t="shared" si="13"/>
        <v>24.13</v>
      </c>
      <c r="H104" s="99">
        <v>8.44</v>
      </c>
      <c r="I104" s="101">
        <f t="shared" si="12"/>
        <v>8.44</v>
      </c>
      <c r="J104" s="102">
        <f t="shared" si="14"/>
        <v>32.57</v>
      </c>
      <c r="K104" s="44">
        <v>20.8</v>
      </c>
      <c r="L104" s="46">
        <f t="shared" si="9"/>
        <v>7.279999999999999</v>
      </c>
      <c r="M104" s="58">
        <v>32.81</v>
      </c>
      <c r="N104" s="6">
        <f t="shared" si="10"/>
        <v>32.57</v>
      </c>
      <c r="O104" s="142">
        <f t="shared" si="11"/>
        <v>0.240000000000002</v>
      </c>
      <c r="P104" s="5"/>
      <c r="Q104" s="5"/>
      <c r="R104" s="5"/>
      <c r="S104" s="79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</row>
    <row r="105" spans="1:80" ht="12.75">
      <c r="A105" s="96" t="s">
        <v>383</v>
      </c>
      <c r="B105" s="96" t="s">
        <v>116</v>
      </c>
      <c r="C105" s="97" t="s">
        <v>52</v>
      </c>
      <c r="D105" s="97" t="s">
        <v>17</v>
      </c>
      <c r="E105" s="98">
        <v>6</v>
      </c>
      <c r="F105" s="99">
        <v>2.09</v>
      </c>
      <c r="G105" s="100">
        <f t="shared" si="13"/>
        <v>12.54</v>
      </c>
      <c r="H105" s="99">
        <v>0</v>
      </c>
      <c r="I105" s="101">
        <f t="shared" si="12"/>
        <v>0</v>
      </c>
      <c r="J105" s="102">
        <f t="shared" si="14"/>
        <v>12.54</v>
      </c>
      <c r="K105" s="44">
        <v>1.8</v>
      </c>
      <c r="L105" s="46"/>
      <c r="M105" s="58">
        <v>12.66</v>
      </c>
      <c r="N105" s="6">
        <f t="shared" si="10"/>
        <v>12.54</v>
      </c>
      <c r="O105" s="142">
        <f t="shared" si="11"/>
        <v>0.120000000000001</v>
      </c>
      <c r="P105" s="5"/>
      <c r="Q105" s="5"/>
      <c r="R105" s="5"/>
      <c r="S105" s="79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</row>
    <row r="106" spans="1:80" s="8" customFormat="1" ht="12.75">
      <c r="A106" s="104" t="s">
        <v>117</v>
      </c>
      <c r="B106" s="104" t="s">
        <v>118</v>
      </c>
      <c r="C106" s="114"/>
      <c r="D106" s="114"/>
      <c r="E106" s="115"/>
      <c r="F106" s="116"/>
      <c r="G106" s="117"/>
      <c r="H106" s="103"/>
      <c r="I106" s="118"/>
      <c r="J106" s="119"/>
      <c r="K106" s="44">
        <f>0.85*'ORÇAMENTO CRICIUMA FINAL (2)'!F103</f>
        <v>0</v>
      </c>
      <c r="L106" s="46">
        <f t="shared" si="9"/>
        <v>0</v>
      </c>
      <c r="M106" s="72"/>
      <c r="N106" s="6">
        <f t="shared" si="10"/>
        <v>0</v>
      </c>
      <c r="O106" s="142">
        <f t="shared" si="11"/>
        <v>0</v>
      </c>
      <c r="P106" s="24"/>
      <c r="Q106" s="24"/>
      <c r="R106" s="24"/>
      <c r="S106" s="15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5"/>
      <c r="BF106" s="145"/>
      <c r="BG106" s="145"/>
      <c r="BH106" s="145"/>
      <c r="BI106" s="145"/>
      <c r="BJ106" s="145"/>
      <c r="BK106" s="145"/>
      <c r="BL106" s="145"/>
      <c r="BM106" s="145"/>
      <c r="BN106" s="145"/>
      <c r="BO106" s="145"/>
      <c r="BP106" s="145"/>
      <c r="BQ106" s="145"/>
      <c r="BR106" s="145"/>
      <c r="BS106" s="145"/>
      <c r="BT106" s="145"/>
      <c r="BU106" s="145"/>
      <c r="BV106" s="145"/>
      <c r="BW106" s="145"/>
      <c r="BX106" s="145"/>
      <c r="BY106" s="145"/>
      <c r="BZ106" s="145"/>
      <c r="CA106" s="145"/>
      <c r="CB106" s="145"/>
    </row>
    <row r="107" spans="1:80" ht="12.75">
      <c r="A107" s="96" t="s">
        <v>384</v>
      </c>
      <c r="B107" s="96" t="s">
        <v>119</v>
      </c>
      <c r="C107" s="97" t="s">
        <v>23</v>
      </c>
      <c r="D107" s="97" t="s">
        <v>17</v>
      </c>
      <c r="E107" s="98">
        <v>13</v>
      </c>
      <c r="F107" s="99">
        <v>2.32</v>
      </c>
      <c r="G107" s="100">
        <f>F107*E107</f>
        <v>30.159999999999997</v>
      </c>
      <c r="H107" s="99">
        <v>0.81</v>
      </c>
      <c r="I107" s="101">
        <f t="shared" si="12"/>
        <v>10.530000000000001</v>
      </c>
      <c r="J107" s="102">
        <f>G107+I107</f>
        <v>40.69</v>
      </c>
      <c r="K107" s="44">
        <v>2</v>
      </c>
      <c r="L107" s="46">
        <f t="shared" si="9"/>
        <v>0.7</v>
      </c>
      <c r="M107" s="58">
        <v>40.82</v>
      </c>
      <c r="N107" s="6">
        <f t="shared" si="10"/>
        <v>40.69</v>
      </c>
      <c r="O107" s="142">
        <f t="shared" si="11"/>
        <v>0.13000000000000256</v>
      </c>
      <c r="P107" s="5"/>
      <c r="Q107" s="5"/>
      <c r="R107" s="5"/>
      <c r="S107" s="79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</row>
    <row r="108" spans="1:80" ht="12.75">
      <c r="A108" s="96" t="s">
        <v>385</v>
      </c>
      <c r="B108" s="96" t="s">
        <v>86</v>
      </c>
      <c r="C108" s="97" t="s">
        <v>23</v>
      </c>
      <c r="D108" s="97" t="s">
        <v>37</v>
      </c>
      <c r="E108" s="98">
        <v>38.46</v>
      </c>
      <c r="F108" s="99">
        <v>2.53</v>
      </c>
      <c r="G108" s="100">
        <f>F108*E108</f>
        <v>97.3038</v>
      </c>
      <c r="H108" s="99">
        <v>0.89</v>
      </c>
      <c r="I108" s="101">
        <f t="shared" si="12"/>
        <v>34.2294</v>
      </c>
      <c r="J108" s="102">
        <f>G108+I108</f>
        <v>131.5332</v>
      </c>
      <c r="K108" s="44">
        <v>2.18</v>
      </c>
      <c r="L108" s="46">
        <f t="shared" si="9"/>
        <v>0.763</v>
      </c>
      <c r="M108" s="58">
        <v>131.9178</v>
      </c>
      <c r="N108" s="6">
        <f t="shared" si="10"/>
        <v>131.5332</v>
      </c>
      <c r="O108" s="142">
        <f t="shared" si="11"/>
        <v>0.38460000000000605</v>
      </c>
      <c r="P108" s="5"/>
      <c r="Q108" s="5"/>
      <c r="R108" s="5"/>
      <c r="S108" s="79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</row>
    <row r="109" spans="1:80" ht="12.75">
      <c r="A109" s="96" t="s">
        <v>386</v>
      </c>
      <c r="B109" s="96" t="s">
        <v>120</v>
      </c>
      <c r="C109" s="97" t="s">
        <v>23</v>
      </c>
      <c r="D109" s="97" t="s">
        <v>17</v>
      </c>
      <c r="E109" s="98">
        <v>4</v>
      </c>
      <c r="F109" s="99">
        <v>1.14</v>
      </c>
      <c r="G109" s="100">
        <f>F109*E109</f>
        <v>4.56</v>
      </c>
      <c r="H109" s="99">
        <v>0.4</v>
      </c>
      <c r="I109" s="101">
        <f t="shared" si="12"/>
        <v>1.6</v>
      </c>
      <c r="J109" s="102">
        <f>G109+I109</f>
        <v>6.16</v>
      </c>
      <c r="K109" s="44">
        <f>0.85*'ORÇAMENTO CRICIUMA FINAL (2)'!F106</f>
        <v>0.9859999999999999</v>
      </c>
      <c r="L109" s="46">
        <f t="shared" si="9"/>
        <v>0.34509999999999996</v>
      </c>
      <c r="M109" s="58">
        <v>14.32</v>
      </c>
      <c r="N109" s="6">
        <f t="shared" si="10"/>
        <v>6.16</v>
      </c>
      <c r="O109" s="142">
        <f t="shared" si="11"/>
        <v>8.16</v>
      </c>
      <c r="P109" s="5"/>
      <c r="Q109" s="5"/>
      <c r="R109" s="5"/>
      <c r="S109" s="79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</row>
    <row r="110" spans="1:80" s="8" customFormat="1" ht="12.75">
      <c r="A110" s="104" t="s">
        <v>121</v>
      </c>
      <c r="B110" s="104" t="s">
        <v>122</v>
      </c>
      <c r="C110" s="114"/>
      <c r="D110" s="114"/>
      <c r="E110" s="115"/>
      <c r="F110" s="116"/>
      <c r="G110" s="117"/>
      <c r="H110" s="103"/>
      <c r="I110" s="118"/>
      <c r="J110" s="119"/>
      <c r="K110" s="24"/>
      <c r="L110" s="63"/>
      <c r="M110" s="72"/>
      <c r="N110" s="6">
        <f t="shared" si="10"/>
        <v>0</v>
      </c>
      <c r="O110" s="142">
        <f t="shared" si="11"/>
        <v>0</v>
      </c>
      <c r="P110" s="24"/>
      <c r="Q110" s="24"/>
      <c r="R110" s="24"/>
      <c r="S110" s="15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145"/>
      <c r="BF110" s="145"/>
      <c r="BG110" s="145"/>
      <c r="BH110" s="145"/>
      <c r="BI110" s="145"/>
      <c r="BJ110" s="145"/>
      <c r="BK110" s="145"/>
      <c r="BL110" s="145"/>
      <c r="BM110" s="145"/>
      <c r="BN110" s="145"/>
      <c r="BO110" s="145"/>
      <c r="BP110" s="145"/>
      <c r="BQ110" s="145"/>
      <c r="BR110" s="145"/>
      <c r="BS110" s="145"/>
      <c r="BT110" s="145"/>
      <c r="BU110" s="145"/>
      <c r="BV110" s="145"/>
      <c r="BW110" s="145"/>
      <c r="BX110" s="145"/>
      <c r="BY110" s="145"/>
      <c r="BZ110" s="145"/>
      <c r="CA110" s="145"/>
      <c r="CB110" s="145"/>
    </row>
    <row r="111" spans="1:80" ht="38.25">
      <c r="A111" s="96" t="s">
        <v>387</v>
      </c>
      <c r="B111" s="96" t="s">
        <v>123</v>
      </c>
      <c r="C111" s="97" t="s">
        <v>23</v>
      </c>
      <c r="D111" s="97" t="s">
        <v>17</v>
      </c>
      <c r="E111" s="98">
        <v>1</v>
      </c>
      <c r="F111" s="99">
        <v>98.6</v>
      </c>
      <c r="G111" s="100">
        <f>F111*E111</f>
        <v>98.6</v>
      </c>
      <c r="H111" s="99">
        <v>121.8</v>
      </c>
      <c r="I111" s="101">
        <f t="shared" si="12"/>
        <v>121.8</v>
      </c>
      <c r="J111" s="102">
        <f>G111+I111</f>
        <v>220.39999999999998</v>
      </c>
      <c r="K111" s="5">
        <v>85</v>
      </c>
      <c r="L111" s="62">
        <v>105</v>
      </c>
      <c r="M111" s="58">
        <v>230.74</v>
      </c>
      <c r="N111" s="6">
        <f t="shared" si="10"/>
        <v>220.39999999999998</v>
      </c>
      <c r="O111" s="142">
        <f t="shared" si="11"/>
        <v>10.340000000000032</v>
      </c>
      <c r="P111" s="5"/>
      <c r="Q111" s="5"/>
      <c r="R111" s="5"/>
      <c r="S111" s="79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</row>
    <row r="112" spans="1:80" ht="38.25">
      <c r="A112" s="96" t="s">
        <v>388</v>
      </c>
      <c r="B112" s="96" t="s">
        <v>124</v>
      </c>
      <c r="C112" s="97" t="s">
        <v>23</v>
      </c>
      <c r="D112" s="97" t="s">
        <v>17</v>
      </c>
      <c r="E112" s="98">
        <v>5</v>
      </c>
      <c r="F112" s="99">
        <v>46.4</v>
      </c>
      <c r="G112" s="100">
        <f>F112*E112</f>
        <v>232</v>
      </c>
      <c r="H112" s="99">
        <v>69.6</v>
      </c>
      <c r="I112" s="101">
        <f t="shared" si="12"/>
        <v>348</v>
      </c>
      <c r="J112" s="102">
        <f>G112+I112</f>
        <v>580</v>
      </c>
      <c r="K112" s="5">
        <v>40</v>
      </c>
      <c r="L112" s="62">
        <v>60</v>
      </c>
      <c r="M112" s="58">
        <v>586.75</v>
      </c>
      <c r="N112" s="6">
        <f t="shared" si="10"/>
        <v>580</v>
      </c>
      <c r="O112" s="142">
        <f t="shared" si="11"/>
        <v>6.75</v>
      </c>
      <c r="P112" s="5"/>
      <c r="Q112" s="5"/>
      <c r="R112" s="5"/>
      <c r="S112" s="79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</row>
    <row r="113" spans="1:80" ht="38.25">
      <c r="A113" s="96" t="s">
        <v>389</v>
      </c>
      <c r="B113" s="96" t="s">
        <v>125</v>
      </c>
      <c r="C113" s="97" t="s">
        <v>23</v>
      </c>
      <c r="D113" s="97" t="s">
        <v>17</v>
      </c>
      <c r="E113" s="98">
        <v>2</v>
      </c>
      <c r="F113" s="99">
        <v>156.6</v>
      </c>
      <c r="G113" s="100">
        <f>F113*E113</f>
        <v>313.2</v>
      </c>
      <c r="H113" s="99">
        <v>179.8</v>
      </c>
      <c r="I113" s="101">
        <f t="shared" si="12"/>
        <v>359.6</v>
      </c>
      <c r="J113" s="102">
        <f>G113+I113</f>
        <v>672.8</v>
      </c>
      <c r="K113" s="5">
        <v>135</v>
      </c>
      <c r="L113" s="62">
        <v>155</v>
      </c>
      <c r="M113" s="58">
        <v>678.6</v>
      </c>
      <c r="N113" s="6">
        <f t="shared" si="10"/>
        <v>672.8</v>
      </c>
      <c r="O113" s="142">
        <f t="shared" si="11"/>
        <v>5.800000000000068</v>
      </c>
      <c r="P113" s="5"/>
      <c r="Q113" s="5"/>
      <c r="R113" s="5"/>
      <c r="S113" s="79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</row>
    <row r="114" spans="1:80" ht="12.75">
      <c r="A114" s="96"/>
      <c r="B114" s="105" t="s">
        <v>466</v>
      </c>
      <c r="C114" s="97"/>
      <c r="D114" s="97"/>
      <c r="E114" s="98"/>
      <c r="F114" s="106"/>
      <c r="G114" s="100"/>
      <c r="H114" s="103"/>
      <c r="I114" s="101"/>
      <c r="J114" s="107">
        <f>SUM(J70:J113)</f>
        <v>4503.9295</v>
      </c>
      <c r="M114" s="72">
        <v>4656.785200000001</v>
      </c>
      <c r="N114" s="12">
        <f t="shared" si="10"/>
        <v>4503.9295</v>
      </c>
      <c r="O114" s="143">
        <f t="shared" si="11"/>
        <v>152.85570000000098</v>
      </c>
      <c r="P114" s="5"/>
      <c r="Q114" s="5"/>
      <c r="R114" s="5"/>
      <c r="S114" s="79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</row>
    <row r="115" spans="1:80" s="8" customFormat="1" ht="12.75">
      <c r="A115" s="85" t="s">
        <v>126</v>
      </c>
      <c r="B115" s="85" t="s">
        <v>127</v>
      </c>
      <c r="C115" s="120"/>
      <c r="D115" s="120"/>
      <c r="E115" s="121"/>
      <c r="F115" s="122"/>
      <c r="G115" s="123"/>
      <c r="H115" s="109"/>
      <c r="I115" s="124"/>
      <c r="J115" s="125"/>
      <c r="K115" s="125"/>
      <c r="L115" s="125"/>
      <c r="M115" s="125"/>
      <c r="N115" s="125"/>
      <c r="O115" s="125"/>
      <c r="P115" s="125"/>
      <c r="Q115" s="125"/>
      <c r="R115" s="125"/>
      <c r="S115" s="157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145"/>
      <c r="BH115" s="145"/>
      <c r="BI115" s="145"/>
      <c r="BJ115" s="145"/>
      <c r="BK115" s="145"/>
      <c r="BL115" s="145"/>
      <c r="BM115" s="145"/>
      <c r="BN115" s="145"/>
      <c r="BO115" s="145"/>
      <c r="BP115" s="145"/>
      <c r="BQ115" s="145"/>
      <c r="BR115" s="145"/>
      <c r="BS115" s="145"/>
      <c r="BT115" s="145"/>
      <c r="BU115" s="145"/>
      <c r="BV115" s="145"/>
      <c r="BW115" s="145"/>
      <c r="BX115" s="145"/>
      <c r="BY115" s="145"/>
      <c r="BZ115" s="145"/>
      <c r="CA115" s="145"/>
      <c r="CB115" s="145"/>
    </row>
    <row r="116" spans="1:80" s="8" customFormat="1" ht="12.75">
      <c r="A116" s="104" t="s">
        <v>128</v>
      </c>
      <c r="B116" s="104" t="s">
        <v>129</v>
      </c>
      <c r="C116" s="114"/>
      <c r="D116" s="114"/>
      <c r="E116" s="115"/>
      <c r="F116" s="116"/>
      <c r="G116" s="117"/>
      <c r="H116" s="103"/>
      <c r="I116" s="118"/>
      <c r="J116" s="119"/>
      <c r="K116" s="24"/>
      <c r="L116" s="63"/>
      <c r="M116" s="72"/>
      <c r="N116" s="6">
        <f t="shared" si="10"/>
        <v>0</v>
      </c>
      <c r="O116" s="142">
        <f t="shared" si="11"/>
        <v>0</v>
      </c>
      <c r="P116" s="24"/>
      <c r="Q116" s="24"/>
      <c r="R116" s="24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145"/>
      <c r="BH116" s="145"/>
      <c r="BI116" s="145"/>
      <c r="BJ116" s="145"/>
      <c r="BK116" s="145"/>
      <c r="BL116" s="145"/>
      <c r="BM116" s="145"/>
      <c r="BN116" s="145"/>
      <c r="BO116" s="145"/>
      <c r="BP116" s="145"/>
      <c r="BQ116" s="145"/>
      <c r="BR116" s="145"/>
      <c r="BS116" s="145"/>
      <c r="BT116" s="145"/>
      <c r="BU116" s="145"/>
      <c r="BV116" s="145"/>
      <c r="BW116" s="145"/>
      <c r="BX116" s="145"/>
      <c r="BY116" s="145"/>
      <c r="BZ116" s="145"/>
      <c r="CA116" s="145"/>
      <c r="CB116" s="145"/>
    </row>
    <row r="117" spans="1:80" ht="25.5">
      <c r="A117" s="96" t="s">
        <v>390</v>
      </c>
      <c r="B117" s="96" t="s">
        <v>130</v>
      </c>
      <c r="C117" s="97" t="s">
        <v>52</v>
      </c>
      <c r="D117" s="97" t="s">
        <v>17</v>
      </c>
      <c r="E117" s="98">
        <v>1</v>
      </c>
      <c r="F117" s="99">
        <v>79993.6</v>
      </c>
      <c r="G117" s="100">
        <f>F117*E117</f>
        <v>79993.6</v>
      </c>
      <c r="H117" s="99">
        <v>0</v>
      </c>
      <c r="I117" s="101">
        <f t="shared" si="12"/>
        <v>0</v>
      </c>
      <c r="J117" s="102">
        <f>G117+I117</f>
        <v>79993.6</v>
      </c>
      <c r="K117" s="5">
        <v>68960</v>
      </c>
      <c r="M117" s="58">
        <v>80000</v>
      </c>
      <c r="N117" s="6">
        <f t="shared" si="10"/>
        <v>79993.6</v>
      </c>
      <c r="O117" s="142">
        <f t="shared" si="11"/>
        <v>6.399999999994179</v>
      </c>
      <c r="P117" s="6">
        <v>70890.54</v>
      </c>
      <c r="Q117" s="6">
        <v>32855.75</v>
      </c>
      <c r="R117" s="5"/>
      <c r="S117" s="193"/>
      <c r="T117" s="60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</row>
    <row r="118" spans="1:80" ht="25.5">
      <c r="A118" s="96" t="s">
        <v>391</v>
      </c>
      <c r="B118" s="96" t="s">
        <v>131</v>
      </c>
      <c r="C118" s="97" t="s">
        <v>52</v>
      </c>
      <c r="D118" s="97" t="s">
        <v>13</v>
      </c>
      <c r="E118" s="98">
        <v>390.69</v>
      </c>
      <c r="F118" s="99">
        <v>58.94</v>
      </c>
      <c r="G118" s="100">
        <f>F118*E118</f>
        <v>23027.2686</v>
      </c>
      <c r="H118" s="99">
        <v>0</v>
      </c>
      <c r="I118" s="101">
        <f t="shared" si="12"/>
        <v>0</v>
      </c>
      <c r="J118" s="102">
        <f>G118+I118</f>
        <v>23027.2686</v>
      </c>
      <c r="K118" s="5">
        <v>50.81</v>
      </c>
      <c r="M118" s="58">
        <v>23031.1755</v>
      </c>
      <c r="N118" s="6">
        <f t="shared" si="10"/>
        <v>23027.2686</v>
      </c>
      <c r="O118" s="142">
        <f t="shared" si="11"/>
        <v>3.9069000000017695</v>
      </c>
      <c r="P118" s="6">
        <v>41069.69</v>
      </c>
      <c r="Q118" s="6">
        <v>56712.53</v>
      </c>
      <c r="R118" s="5"/>
      <c r="S118" s="193"/>
      <c r="T118" s="60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</row>
    <row r="119" spans="1:80" ht="12.75">
      <c r="A119" s="96"/>
      <c r="B119" s="105" t="s">
        <v>466</v>
      </c>
      <c r="C119" s="97"/>
      <c r="D119" s="97"/>
      <c r="E119" s="98"/>
      <c r="F119" s="106"/>
      <c r="G119" s="100"/>
      <c r="H119" s="103"/>
      <c r="I119" s="101"/>
      <c r="J119" s="107">
        <f>SUM(J117:J118)</f>
        <v>103020.8686</v>
      </c>
      <c r="M119" s="72">
        <v>103031.1755</v>
      </c>
      <c r="N119" s="12">
        <f t="shared" si="10"/>
        <v>103020.8686</v>
      </c>
      <c r="O119" s="143">
        <f t="shared" si="11"/>
        <v>10.306899999995949</v>
      </c>
      <c r="P119" s="6">
        <f>P117+P118</f>
        <v>111960.23</v>
      </c>
      <c r="Q119" s="6">
        <f>Q117+Q118</f>
        <v>89568.28</v>
      </c>
      <c r="R119" s="206">
        <f>Q119-P119</f>
        <v>-22391.949999999997</v>
      </c>
      <c r="S119" s="194"/>
      <c r="T119" s="195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</row>
    <row r="120" spans="1:80" s="8" customFormat="1" ht="25.5">
      <c r="A120" s="85" t="s">
        <v>132</v>
      </c>
      <c r="B120" s="85" t="s">
        <v>133</v>
      </c>
      <c r="C120" s="120"/>
      <c r="D120" s="120"/>
      <c r="E120" s="121"/>
      <c r="F120" s="122"/>
      <c r="G120" s="123"/>
      <c r="H120" s="109"/>
      <c r="I120" s="124"/>
      <c r="J120" s="125"/>
      <c r="K120" s="125"/>
      <c r="L120" s="125"/>
      <c r="M120" s="125"/>
      <c r="N120" s="125"/>
      <c r="O120" s="125"/>
      <c r="P120" s="125"/>
      <c r="Q120" s="125"/>
      <c r="R120" s="125"/>
      <c r="S120" s="196"/>
      <c r="T120" s="192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45"/>
      <c r="BE120" s="145"/>
      <c r="BF120" s="145"/>
      <c r="BG120" s="145"/>
      <c r="BH120" s="145"/>
      <c r="BI120" s="145"/>
      <c r="BJ120" s="145"/>
      <c r="BK120" s="145"/>
      <c r="BL120" s="145"/>
      <c r="BM120" s="145"/>
      <c r="BN120" s="145"/>
      <c r="BO120" s="145"/>
      <c r="BP120" s="145"/>
      <c r="BQ120" s="145"/>
      <c r="BR120" s="145"/>
      <c r="BS120" s="145"/>
      <c r="BT120" s="145"/>
      <c r="BU120" s="145"/>
      <c r="BV120" s="145"/>
      <c r="BW120" s="145"/>
      <c r="BX120" s="145"/>
      <c r="BY120" s="145"/>
      <c r="BZ120" s="145"/>
      <c r="CA120" s="145"/>
      <c r="CB120" s="145"/>
    </row>
    <row r="121" spans="1:80" s="8" customFormat="1" ht="25.5">
      <c r="A121" s="104" t="s">
        <v>134</v>
      </c>
      <c r="B121" s="104" t="s">
        <v>135</v>
      </c>
      <c r="C121" s="114"/>
      <c r="D121" s="114"/>
      <c r="E121" s="115"/>
      <c r="F121" s="116"/>
      <c r="G121" s="117"/>
      <c r="H121" s="103"/>
      <c r="I121" s="118"/>
      <c r="J121" s="119"/>
      <c r="K121" s="24"/>
      <c r="L121" s="63"/>
      <c r="M121" s="72"/>
      <c r="N121" s="6">
        <f t="shared" si="10"/>
        <v>0</v>
      </c>
      <c r="O121" s="142">
        <f t="shared" si="11"/>
        <v>0</v>
      </c>
      <c r="P121" s="12"/>
      <c r="Q121" s="12"/>
      <c r="R121" s="24"/>
      <c r="S121" s="192"/>
      <c r="T121" s="192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5"/>
      <c r="BH121" s="145"/>
      <c r="BI121" s="145"/>
      <c r="BJ121" s="145"/>
      <c r="BK121" s="145"/>
      <c r="BL121" s="145"/>
      <c r="BM121" s="145"/>
      <c r="BN121" s="145"/>
      <c r="BO121" s="145"/>
      <c r="BP121" s="145"/>
      <c r="BQ121" s="145"/>
      <c r="BR121" s="145"/>
      <c r="BS121" s="145"/>
      <c r="BT121" s="145"/>
      <c r="BU121" s="145"/>
      <c r="BV121" s="145"/>
      <c r="BW121" s="145"/>
      <c r="BX121" s="145"/>
      <c r="BY121" s="145"/>
      <c r="BZ121" s="145"/>
      <c r="CA121" s="145"/>
      <c r="CB121" s="145"/>
    </row>
    <row r="122" spans="1:80" ht="25.5">
      <c r="A122" s="96" t="s">
        <v>392</v>
      </c>
      <c r="B122" s="96" t="s">
        <v>136</v>
      </c>
      <c r="C122" s="97" t="s">
        <v>52</v>
      </c>
      <c r="D122" s="97" t="s">
        <v>13</v>
      </c>
      <c r="E122" s="98">
        <v>390.69</v>
      </c>
      <c r="F122" s="99">
        <v>13.71</v>
      </c>
      <c r="G122" s="100">
        <f>F122*E122</f>
        <v>5356.3599</v>
      </c>
      <c r="H122" s="99">
        <v>0</v>
      </c>
      <c r="I122" s="101">
        <f t="shared" si="12"/>
        <v>0</v>
      </c>
      <c r="J122" s="102">
        <f>G122+I122</f>
        <v>5356.3599</v>
      </c>
      <c r="K122" s="5">
        <v>11.82</v>
      </c>
      <c r="M122" s="58">
        <v>5360.2668</v>
      </c>
      <c r="N122" s="6">
        <f t="shared" si="10"/>
        <v>5356.3599</v>
      </c>
      <c r="O122" s="142">
        <f t="shared" si="11"/>
        <v>3.9068999999999505</v>
      </c>
      <c r="P122" s="6">
        <v>21872.55</v>
      </c>
      <c r="Q122" s="6"/>
      <c r="R122" s="5"/>
      <c r="S122" s="193"/>
      <c r="T122" s="60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</row>
    <row r="123" spans="1:80" ht="12.75">
      <c r="A123" s="96"/>
      <c r="B123" s="105" t="s">
        <v>466</v>
      </c>
      <c r="C123" s="97"/>
      <c r="D123" s="97"/>
      <c r="E123" s="98"/>
      <c r="F123" s="106"/>
      <c r="G123" s="100"/>
      <c r="H123" s="103"/>
      <c r="I123" s="101"/>
      <c r="J123" s="107">
        <f>SUM(J122)</f>
        <v>5356.3599</v>
      </c>
      <c r="M123" s="72">
        <v>5360.2668</v>
      </c>
      <c r="N123" s="12">
        <f t="shared" si="10"/>
        <v>5356.3599</v>
      </c>
      <c r="O123" s="143">
        <f t="shared" si="11"/>
        <v>3.9068999999999505</v>
      </c>
      <c r="P123" s="6">
        <f>P122</f>
        <v>21872.55</v>
      </c>
      <c r="Q123" s="6">
        <v>17498.04</v>
      </c>
      <c r="R123" s="206">
        <f>Q123-P123</f>
        <v>-4374.509999999998</v>
      </c>
      <c r="S123" s="193"/>
      <c r="T123" s="194"/>
      <c r="U123" s="48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</row>
    <row r="124" spans="1:80" s="8" customFormat="1" ht="12.75">
      <c r="A124" s="85" t="s">
        <v>137</v>
      </c>
      <c r="B124" s="85" t="s">
        <v>138</v>
      </c>
      <c r="C124" s="120"/>
      <c r="D124" s="120"/>
      <c r="E124" s="121"/>
      <c r="F124" s="122"/>
      <c r="G124" s="123"/>
      <c r="H124" s="109"/>
      <c r="I124" s="124"/>
      <c r="J124" s="125"/>
      <c r="K124" s="125"/>
      <c r="L124" s="125"/>
      <c r="M124" s="125"/>
      <c r="N124" s="125"/>
      <c r="O124" s="125"/>
      <c r="P124" s="125"/>
      <c r="Q124" s="125"/>
      <c r="R124" s="125"/>
      <c r="S124" s="192"/>
      <c r="T124" s="192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45"/>
      <c r="BA124" s="145"/>
      <c r="BB124" s="145"/>
      <c r="BC124" s="145"/>
      <c r="BD124" s="145"/>
      <c r="BE124" s="145"/>
      <c r="BF124" s="145"/>
      <c r="BG124" s="145"/>
      <c r="BH124" s="145"/>
      <c r="BI124" s="145"/>
      <c r="BJ124" s="145"/>
      <c r="BK124" s="145"/>
      <c r="BL124" s="145"/>
      <c r="BM124" s="145"/>
      <c r="BN124" s="145"/>
      <c r="BO124" s="145"/>
      <c r="BP124" s="145"/>
      <c r="BQ124" s="145"/>
      <c r="BR124" s="145"/>
      <c r="BS124" s="145"/>
      <c r="BT124" s="145"/>
      <c r="BU124" s="145"/>
      <c r="BV124" s="145"/>
      <c r="BW124" s="145"/>
      <c r="BX124" s="145"/>
      <c r="BY124" s="145"/>
      <c r="BZ124" s="145"/>
      <c r="CA124" s="145"/>
      <c r="CB124" s="145"/>
    </row>
    <row r="125" spans="1:80" s="8" customFormat="1" ht="12.75">
      <c r="A125" s="104" t="s">
        <v>139</v>
      </c>
      <c r="B125" s="104" t="s">
        <v>140</v>
      </c>
      <c r="C125" s="114"/>
      <c r="D125" s="114"/>
      <c r="E125" s="115"/>
      <c r="F125" s="116"/>
      <c r="G125" s="117"/>
      <c r="H125" s="103"/>
      <c r="I125" s="118"/>
      <c r="J125" s="119"/>
      <c r="K125" s="24"/>
      <c r="L125" s="63"/>
      <c r="M125" s="72"/>
      <c r="N125" s="6">
        <f t="shared" si="10"/>
        <v>0</v>
      </c>
      <c r="O125" s="142">
        <f t="shared" si="11"/>
        <v>0</v>
      </c>
      <c r="P125" s="24"/>
      <c r="Q125" s="24"/>
      <c r="R125" s="24"/>
      <c r="S125" s="205">
        <f>R119+R123</f>
        <v>-26766.459999999995</v>
      </c>
      <c r="T125" s="192"/>
      <c r="U125" s="158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45"/>
      <c r="BB125" s="145"/>
      <c r="BC125" s="145"/>
      <c r="BD125" s="145"/>
      <c r="BE125" s="145"/>
      <c r="BF125" s="145"/>
      <c r="BG125" s="145"/>
      <c r="BH125" s="145"/>
      <c r="BI125" s="145"/>
      <c r="BJ125" s="145"/>
      <c r="BK125" s="145"/>
      <c r="BL125" s="145"/>
      <c r="BM125" s="145"/>
      <c r="BN125" s="145"/>
      <c r="BO125" s="145"/>
      <c r="BP125" s="145"/>
      <c r="BQ125" s="145"/>
      <c r="BR125" s="145"/>
      <c r="BS125" s="145"/>
      <c r="BT125" s="145"/>
      <c r="BU125" s="145"/>
      <c r="BV125" s="145"/>
      <c r="BW125" s="145"/>
      <c r="BX125" s="145"/>
      <c r="BY125" s="145"/>
      <c r="BZ125" s="145"/>
      <c r="CA125" s="145"/>
      <c r="CB125" s="145"/>
    </row>
    <row r="126" spans="1:80" ht="25.5">
      <c r="A126" s="96" t="s">
        <v>393</v>
      </c>
      <c r="B126" s="96" t="s">
        <v>497</v>
      </c>
      <c r="C126" s="97" t="s">
        <v>23</v>
      </c>
      <c r="D126" s="97" t="s">
        <v>13</v>
      </c>
      <c r="E126" s="98">
        <v>432.85</v>
      </c>
      <c r="F126" s="99">
        <v>15.11</v>
      </c>
      <c r="G126" s="100">
        <f>F126*E126</f>
        <v>6540.3635</v>
      </c>
      <c r="H126" s="99">
        <v>2.73</v>
      </c>
      <c r="I126" s="101">
        <f t="shared" si="12"/>
        <v>1181.6805000000002</v>
      </c>
      <c r="J126" s="102">
        <f>G126+I126</f>
        <v>7722.044000000001</v>
      </c>
      <c r="K126" s="5">
        <v>13.03</v>
      </c>
      <c r="L126" s="62">
        <v>2.35</v>
      </c>
      <c r="M126" s="58">
        <v>7730.701</v>
      </c>
      <c r="N126" s="6">
        <f t="shared" si="10"/>
        <v>7722.044000000001</v>
      </c>
      <c r="O126" s="142">
        <f t="shared" si="11"/>
        <v>8.656999999999243</v>
      </c>
      <c r="P126" s="5"/>
      <c r="Q126" s="5"/>
      <c r="R126" s="5"/>
      <c r="S126" s="60"/>
      <c r="T126" s="195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</row>
    <row r="127" spans="1:80" ht="25.5">
      <c r="A127" s="96" t="s">
        <v>394</v>
      </c>
      <c r="B127" s="96" t="s">
        <v>142</v>
      </c>
      <c r="C127" s="97" t="s">
        <v>23</v>
      </c>
      <c r="D127" s="97" t="s">
        <v>13</v>
      </c>
      <c r="E127" s="98">
        <v>75.5</v>
      </c>
      <c r="F127" s="99">
        <v>4.06</v>
      </c>
      <c r="G127" s="100">
        <f>F127*E127</f>
        <v>306.53</v>
      </c>
      <c r="H127" s="99">
        <v>6.03</v>
      </c>
      <c r="I127" s="101">
        <f t="shared" si="12"/>
        <v>455.26500000000004</v>
      </c>
      <c r="J127" s="102">
        <f>G127+I127</f>
        <v>761.7950000000001</v>
      </c>
      <c r="K127" s="5">
        <v>3.5</v>
      </c>
      <c r="L127" s="62">
        <v>5.2</v>
      </c>
      <c r="M127" s="58">
        <v>764.06</v>
      </c>
      <c r="N127" s="6">
        <f t="shared" si="10"/>
        <v>761.7950000000001</v>
      </c>
      <c r="O127" s="142">
        <f t="shared" si="11"/>
        <v>2.2649999999998727</v>
      </c>
      <c r="P127" s="5"/>
      <c r="Q127" s="5"/>
      <c r="R127" s="5"/>
      <c r="S127" s="47"/>
      <c r="T127" s="48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</row>
    <row r="128" spans="1:80" ht="12.75">
      <c r="A128" s="96"/>
      <c r="B128" s="105" t="s">
        <v>466</v>
      </c>
      <c r="C128" s="97"/>
      <c r="D128" s="97"/>
      <c r="E128" s="98"/>
      <c r="F128" s="106"/>
      <c r="G128" s="100"/>
      <c r="H128" s="103"/>
      <c r="I128" s="101"/>
      <c r="J128" s="107">
        <f>SUM(J126:J127)</f>
        <v>8483.839</v>
      </c>
      <c r="M128" s="72">
        <v>8494.761</v>
      </c>
      <c r="N128" s="12">
        <f t="shared" si="10"/>
        <v>8483.839</v>
      </c>
      <c r="O128" s="143">
        <f t="shared" si="11"/>
        <v>10.92200000000048</v>
      </c>
      <c r="P128" s="5"/>
      <c r="Q128" s="5"/>
      <c r="R128" s="5"/>
      <c r="S128" s="79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</row>
    <row r="129" spans="1:80" s="8" customFormat="1" ht="12.75">
      <c r="A129" s="85" t="s">
        <v>143</v>
      </c>
      <c r="B129" s="85" t="s">
        <v>144</v>
      </c>
      <c r="C129" s="120"/>
      <c r="D129" s="120"/>
      <c r="E129" s="121"/>
      <c r="F129" s="122"/>
      <c r="G129" s="123"/>
      <c r="H129" s="109"/>
      <c r="I129" s="124"/>
      <c r="J129" s="125"/>
      <c r="K129" s="125"/>
      <c r="L129" s="125"/>
      <c r="M129" s="125"/>
      <c r="N129" s="125"/>
      <c r="O129" s="125"/>
      <c r="P129" s="125"/>
      <c r="Q129" s="125"/>
      <c r="R129" s="125"/>
      <c r="S129" s="15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145"/>
      <c r="AV129" s="145"/>
      <c r="AW129" s="145"/>
      <c r="AX129" s="145"/>
      <c r="AY129" s="145"/>
      <c r="AZ129" s="145"/>
      <c r="BA129" s="145"/>
      <c r="BB129" s="145"/>
      <c r="BC129" s="145"/>
      <c r="BD129" s="145"/>
      <c r="BE129" s="145"/>
      <c r="BF129" s="145"/>
      <c r="BG129" s="145"/>
      <c r="BH129" s="145"/>
      <c r="BI129" s="145"/>
      <c r="BJ129" s="145"/>
      <c r="BK129" s="145"/>
      <c r="BL129" s="145"/>
      <c r="BM129" s="145"/>
      <c r="BN129" s="145"/>
      <c r="BO129" s="145"/>
      <c r="BP129" s="145"/>
      <c r="BQ129" s="145"/>
      <c r="BR129" s="145"/>
      <c r="BS129" s="145"/>
      <c r="BT129" s="145"/>
      <c r="BU129" s="145"/>
      <c r="BV129" s="145"/>
      <c r="BW129" s="145"/>
      <c r="BX129" s="145"/>
      <c r="BY129" s="145"/>
      <c r="BZ129" s="145"/>
      <c r="CA129" s="145"/>
      <c r="CB129" s="145"/>
    </row>
    <row r="130" spans="1:80" s="8" customFormat="1" ht="12.75">
      <c r="A130" s="104" t="s">
        <v>145</v>
      </c>
      <c r="B130" s="104" t="s">
        <v>146</v>
      </c>
      <c r="C130" s="114"/>
      <c r="D130" s="114"/>
      <c r="E130" s="115"/>
      <c r="F130" s="116"/>
      <c r="G130" s="117"/>
      <c r="H130" s="99">
        <v>0</v>
      </c>
      <c r="I130" s="118"/>
      <c r="J130" s="119"/>
      <c r="K130" s="24"/>
      <c r="L130" s="63"/>
      <c r="M130" s="72"/>
      <c r="N130" s="6">
        <f t="shared" si="10"/>
        <v>0</v>
      </c>
      <c r="O130" s="142">
        <f t="shared" si="11"/>
        <v>0</v>
      </c>
      <c r="P130" s="24"/>
      <c r="Q130" s="24"/>
      <c r="R130" s="24"/>
      <c r="S130" s="15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  <c r="AJ130" s="145"/>
      <c r="AK130" s="145"/>
      <c r="AL130" s="145"/>
      <c r="AM130" s="145"/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5"/>
      <c r="AX130" s="145"/>
      <c r="AY130" s="145"/>
      <c r="AZ130" s="145"/>
      <c r="BA130" s="145"/>
      <c r="BB130" s="145"/>
      <c r="BC130" s="145"/>
      <c r="BD130" s="145"/>
      <c r="BE130" s="145"/>
      <c r="BF130" s="145"/>
      <c r="BG130" s="145"/>
      <c r="BH130" s="145"/>
      <c r="BI130" s="145"/>
      <c r="BJ130" s="145"/>
      <c r="BK130" s="145"/>
      <c r="BL130" s="145"/>
      <c r="BM130" s="145"/>
      <c r="BN130" s="145"/>
      <c r="BO130" s="145"/>
      <c r="BP130" s="145"/>
      <c r="BQ130" s="145"/>
      <c r="BR130" s="145"/>
      <c r="BS130" s="145"/>
      <c r="BT130" s="145"/>
      <c r="BU130" s="145"/>
      <c r="BV130" s="145"/>
      <c r="BW130" s="145"/>
      <c r="BX130" s="145"/>
      <c r="BY130" s="145"/>
      <c r="BZ130" s="145"/>
      <c r="CA130" s="145"/>
      <c r="CB130" s="145"/>
    </row>
    <row r="131" spans="1:19" ht="12.75">
      <c r="A131" s="96" t="s">
        <v>395</v>
      </c>
      <c r="B131" s="96" t="s">
        <v>147</v>
      </c>
      <c r="C131" s="97" t="s">
        <v>23</v>
      </c>
      <c r="D131" s="97" t="s">
        <v>13</v>
      </c>
      <c r="E131" s="98">
        <v>126.04</v>
      </c>
      <c r="F131" s="99">
        <v>2.61</v>
      </c>
      <c r="G131" s="100">
        <f>F131*E131</f>
        <v>328.9644</v>
      </c>
      <c r="H131" s="99">
        <v>8.27</v>
      </c>
      <c r="I131" s="101">
        <f t="shared" si="12"/>
        <v>1042.3508</v>
      </c>
      <c r="J131" s="102">
        <f>G131+I131</f>
        <v>1371.3152</v>
      </c>
      <c r="K131" s="5">
        <v>2.25</v>
      </c>
      <c r="L131" s="62">
        <v>7.13</v>
      </c>
      <c r="M131" s="58">
        <v>1373.836</v>
      </c>
      <c r="N131" s="6">
        <f t="shared" si="10"/>
        <v>1371.3152</v>
      </c>
      <c r="O131" s="142">
        <f t="shared" si="11"/>
        <v>2.5208000000000084</v>
      </c>
      <c r="P131" s="5"/>
      <c r="Q131" s="5"/>
      <c r="R131" s="5"/>
      <c r="S131" s="79"/>
    </row>
    <row r="132" spans="1:19" ht="12.75">
      <c r="A132" s="96" t="s">
        <v>396</v>
      </c>
      <c r="B132" s="96" t="s">
        <v>70</v>
      </c>
      <c r="C132" s="97" t="s">
        <v>23</v>
      </c>
      <c r="D132" s="97" t="s">
        <v>13</v>
      </c>
      <c r="E132" s="98">
        <v>503.96</v>
      </c>
      <c r="F132" s="99">
        <v>1.17</v>
      </c>
      <c r="G132" s="100">
        <f>F132*E132</f>
        <v>589.6332</v>
      </c>
      <c r="H132" s="99">
        <v>1.69</v>
      </c>
      <c r="I132" s="101">
        <f t="shared" si="12"/>
        <v>851.6923999999999</v>
      </c>
      <c r="J132" s="102">
        <f>G132+I132</f>
        <v>1441.3256</v>
      </c>
      <c r="K132" s="5">
        <v>1.01</v>
      </c>
      <c r="L132" s="62">
        <v>1.46</v>
      </c>
      <c r="M132" s="58">
        <v>1446.3652</v>
      </c>
      <c r="N132" s="6">
        <f t="shared" si="10"/>
        <v>1441.3256</v>
      </c>
      <c r="O132" s="142">
        <f t="shared" si="11"/>
        <v>5.039600000000064</v>
      </c>
      <c r="P132" s="5"/>
      <c r="Q132" s="5"/>
      <c r="R132" s="5"/>
      <c r="S132" s="79"/>
    </row>
    <row r="133" spans="1:19" ht="25.5">
      <c r="A133" s="96" t="s">
        <v>397</v>
      </c>
      <c r="B133" s="96" t="s">
        <v>148</v>
      </c>
      <c r="C133" s="97" t="s">
        <v>23</v>
      </c>
      <c r="D133" s="97" t="s">
        <v>13</v>
      </c>
      <c r="E133" s="98">
        <v>372.88</v>
      </c>
      <c r="F133" s="99">
        <v>5.96</v>
      </c>
      <c r="G133" s="100">
        <f>F133*E133</f>
        <v>2222.3648</v>
      </c>
      <c r="H133" s="99">
        <v>11.6</v>
      </c>
      <c r="I133" s="101">
        <f t="shared" si="12"/>
        <v>4325.407999999999</v>
      </c>
      <c r="J133" s="102">
        <f>G133+I133</f>
        <v>6547.772799999999</v>
      </c>
      <c r="K133" s="5">
        <v>5.14</v>
      </c>
      <c r="L133" s="62">
        <v>10</v>
      </c>
      <c r="M133" s="58">
        <v>6551.5016</v>
      </c>
      <c r="N133" s="6">
        <f t="shared" si="10"/>
        <v>6547.772799999999</v>
      </c>
      <c r="O133" s="142">
        <f t="shared" si="11"/>
        <v>3.728800000000774</v>
      </c>
      <c r="P133" s="5"/>
      <c r="Q133" s="5"/>
      <c r="R133" s="5"/>
      <c r="S133" s="79"/>
    </row>
    <row r="134" spans="1:19" s="8" customFormat="1" ht="12.75">
      <c r="A134" s="104" t="s">
        <v>149</v>
      </c>
      <c r="B134" s="104" t="s">
        <v>150</v>
      </c>
      <c r="C134" s="114"/>
      <c r="D134" s="114"/>
      <c r="E134" s="115"/>
      <c r="F134" s="99">
        <v>0</v>
      </c>
      <c r="G134" s="117"/>
      <c r="H134" s="103"/>
      <c r="I134" s="118"/>
      <c r="J134" s="119"/>
      <c r="K134" s="24"/>
      <c r="L134" s="63"/>
      <c r="M134" s="72"/>
      <c r="N134" s="6">
        <f t="shared" si="10"/>
        <v>0</v>
      </c>
      <c r="O134" s="142">
        <f t="shared" si="11"/>
        <v>0</v>
      </c>
      <c r="P134" s="24"/>
      <c r="Q134" s="24"/>
      <c r="R134" s="24"/>
      <c r="S134" s="155"/>
    </row>
    <row r="135" spans="1:19" ht="25.5">
      <c r="A135" s="96" t="s">
        <v>398</v>
      </c>
      <c r="B135" s="96" t="s">
        <v>151</v>
      </c>
      <c r="C135" s="97" t="s">
        <v>23</v>
      </c>
      <c r="D135" s="97" t="s">
        <v>13</v>
      </c>
      <c r="E135" s="98">
        <v>160.6</v>
      </c>
      <c r="F135" s="99">
        <v>12.24</v>
      </c>
      <c r="G135" s="100">
        <f>F135*E135</f>
        <v>1965.744</v>
      </c>
      <c r="H135" s="99">
        <v>9.92</v>
      </c>
      <c r="I135" s="101">
        <f t="shared" si="12"/>
        <v>1593.152</v>
      </c>
      <c r="J135" s="102">
        <f>G135+I135</f>
        <v>3558.8959999999997</v>
      </c>
      <c r="K135" s="5">
        <v>10.55</v>
      </c>
      <c r="L135" s="62">
        <v>8.55</v>
      </c>
      <c r="M135" s="58">
        <v>3560.5019999999995</v>
      </c>
      <c r="N135" s="6">
        <f t="shared" si="10"/>
        <v>3558.8959999999997</v>
      </c>
      <c r="O135" s="142">
        <f t="shared" si="11"/>
        <v>1.6059999999997672</v>
      </c>
      <c r="P135" s="5"/>
      <c r="Q135" s="5"/>
      <c r="R135" s="5"/>
      <c r="S135" s="79"/>
    </row>
    <row r="136" spans="1:19" s="8" customFormat="1" ht="12.75">
      <c r="A136" s="104" t="s">
        <v>152</v>
      </c>
      <c r="B136" s="104" t="s">
        <v>153</v>
      </c>
      <c r="C136" s="114"/>
      <c r="D136" s="114"/>
      <c r="E136" s="115"/>
      <c r="F136" s="99">
        <v>0</v>
      </c>
      <c r="G136" s="117"/>
      <c r="H136" s="103"/>
      <c r="I136" s="118"/>
      <c r="J136" s="119"/>
      <c r="K136" s="24"/>
      <c r="L136" s="63"/>
      <c r="M136" s="72"/>
      <c r="N136" s="6">
        <f t="shared" si="10"/>
        <v>0</v>
      </c>
      <c r="O136" s="142">
        <f t="shared" si="11"/>
        <v>0</v>
      </c>
      <c r="P136" s="24"/>
      <c r="Q136" s="24"/>
      <c r="R136" s="24"/>
      <c r="S136" s="155"/>
    </row>
    <row r="137" spans="1:19" ht="25.5">
      <c r="A137" s="96" t="s">
        <v>399</v>
      </c>
      <c r="B137" s="96" t="s">
        <v>154</v>
      </c>
      <c r="C137" s="97" t="s">
        <v>52</v>
      </c>
      <c r="D137" s="97" t="s">
        <v>13</v>
      </c>
      <c r="E137" s="98">
        <v>57.8</v>
      </c>
      <c r="F137" s="99">
        <v>79.87</v>
      </c>
      <c r="G137" s="100">
        <f>F137*E137</f>
        <v>4616.486</v>
      </c>
      <c r="H137" s="99">
        <v>0</v>
      </c>
      <c r="I137" s="101">
        <f t="shared" si="12"/>
        <v>0</v>
      </c>
      <c r="J137" s="102">
        <f>G137+I137</f>
        <v>4616.486</v>
      </c>
      <c r="K137" s="59">
        <v>68.85</v>
      </c>
      <c r="L137" s="65"/>
      <c r="M137" s="58">
        <v>4618.22</v>
      </c>
      <c r="N137" s="6">
        <f t="shared" si="10"/>
        <v>4616.486</v>
      </c>
      <c r="O137" s="142">
        <f t="shared" si="11"/>
        <v>1.7340000000003783</v>
      </c>
      <c r="P137" s="5"/>
      <c r="Q137" s="5"/>
      <c r="R137" s="5"/>
      <c r="S137" s="79"/>
    </row>
    <row r="138" spans="1:19" ht="12.75">
      <c r="A138" s="96" t="s">
        <v>400</v>
      </c>
      <c r="B138" s="96" t="s">
        <v>155</v>
      </c>
      <c r="C138" s="97" t="s">
        <v>23</v>
      </c>
      <c r="D138" s="97" t="s">
        <v>156</v>
      </c>
      <c r="E138" s="98">
        <v>79.7</v>
      </c>
      <c r="F138" s="99">
        <v>8.94</v>
      </c>
      <c r="G138" s="100">
        <f>F138*E138</f>
        <v>712.518</v>
      </c>
      <c r="H138" s="99">
        <v>3.13</v>
      </c>
      <c r="I138" s="101">
        <f t="shared" si="12"/>
        <v>249.461</v>
      </c>
      <c r="J138" s="102">
        <f>G138+I138</f>
        <v>961.979</v>
      </c>
      <c r="K138" s="59">
        <v>7.71</v>
      </c>
      <c r="L138" s="66">
        <f>0.35*K138</f>
        <v>2.6984999999999997</v>
      </c>
      <c r="M138" s="58">
        <v>962.7760000000001</v>
      </c>
      <c r="N138" s="6">
        <f t="shared" si="10"/>
        <v>961.979</v>
      </c>
      <c r="O138" s="142">
        <f t="shared" si="11"/>
        <v>0.7970000000000255</v>
      </c>
      <c r="P138" s="5"/>
      <c r="Q138" s="5"/>
      <c r="R138" s="5"/>
      <c r="S138" s="79"/>
    </row>
    <row r="139" spans="1:19" ht="12.75">
      <c r="A139" s="96"/>
      <c r="B139" s="105" t="s">
        <v>466</v>
      </c>
      <c r="C139" s="97"/>
      <c r="D139" s="97"/>
      <c r="E139" s="98"/>
      <c r="F139" s="106"/>
      <c r="G139" s="100"/>
      <c r="H139" s="99">
        <v>0</v>
      </c>
      <c r="I139" s="101"/>
      <c r="J139" s="107">
        <f>SUM(J131:J138)</f>
        <v>18497.7746</v>
      </c>
      <c r="M139" s="72">
        <v>18513.200800000002</v>
      </c>
      <c r="N139" s="12">
        <f t="shared" si="10"/>
        <v>18497.7746</v>
      </c>
      <c r="O139" s="143">
        <f t="shared" si="11"/>
        <v>15.4262000000017</v>
      </c>
      <c r="P139" s="5"/>
      <c r="Q139" s="5"/>
      <c r="R139" s="5"/>
      <c r="S139" s="79"/>
    </row>
    <row r="140" spans="1:19" s="8" customFormat="1" ht="12.75">
      <c r="A140" s="85" t="s">
        <v>157</v>
      </c>
      <c r="B140" s="85" t="s">
        <v>158</v>
      </c>
      <c r="C140" s="120"/>
      <c r="D140" s="120"/>
      <c r="E140" s="121"/>
      <c r="F140" s="122"/>
      <c r="G140" s="123"/>
      <c r="H140" s="109"/>
      <c r="I140" s="124"/>
      <c r="J140" s="125"/>
      <c r="K140" s="125"/>
      <c r="L140" s="125"/>
      <c r="M140" s="125"/>
      <c r="N140" s="125"/>
      <c r="O140" s="125"/>
      <c r="P140" s="125"/>
      <c r="Q140" s="125"/>
      <c r="R140" s="125"/>
      <c r="S140" s="155"/>
    </row>
    <row r="141" spans="1:19" s="8" customFormat="1" ht="12.75">
      <c r="A141" s="104" t="s">
        <v>159</v>
      </c>
      <c r="B141" s="104" t="s">
        <v>160</v>
      </c>
      <c r="C141" s="114"/>
      <c r="D141" s="114"/>
      <c r="E141" s="115"/>
      <c r="F141" s="116"/>
      <c r="G141" s="117"/>
      <c r="H141" s="99">
        <v>0</v>
      </c>
      <c r="I141" s="118"/>
      <c r="J141" s="119"/>
      <c r="K141" s="24"/>
      <c r="L141" s="63"/>
      <c r="M141" s="72"/>
      <c r="N141" s="6">
        <f t="shared" si="10"/>
        <v>0</v>
      </c>
      <c r="O141" s="142">
        <f t="shared" si="11"/>
        <v>0</v>
      </c>
      <c r="P141" s="24"/>
      <c r="Q141" s="24"/>
      <c r="R141" s="24"/>
      <c r="S141" s="155"/>
    </row>
    <row r="142" spans="1:19" ht="12.75">
      <c r="A142" s="96" t="s">
        <v>401</v>
      </c>
      <c r="B142" s="96" t="s">
        <v>161</v>
      </c>
      <c r="C142" s="97" t="s">
        <v>52</v>
      </c>
      <c r="D142" s="97" t="s">
        <v>13</v>
      </c>
      <c r="E142" s="98">
        <v>358.19</v>
      </c>
      <c r="F142" s="99">
        <v>23.1</v>
      </c>
      <c r="G142" s="100">
        <f>F142*E142</f>
        <v>8274.189</v>
      </c>
      <c r="H142" s="99">
        <v>0</v>
      </c>
      <c r="I142" s="101">
        <f t="shared" si="12"/>
        <v>0</v>
      </c>
      <c r="J142" s="102">
        <f>G142+I142</f>
        <v>8274.189</v>
      </c>
      <c r="K142" s="5">
        <v>19.91</v>
      </c>
      <c r="M142" s="58">
        <v>8277.7709</v>
      </c>
      <c r="N142" s="6">
        <f t="shared" si="10"/>
        <v>8274.189</v>
      </c>
      <c r="O142" s="142">
        <f t="shared" si="11"/>
        <v>3.581899999999223</v>
      </c>
      <c r="P142" s="5"/>
      <c r="Q142" s="5"/>
      <c r="R142" s="5"/>
      <c r="S142" s="79"/>
    </row>
    <row r="143" spans="1:19" ht="12.75">
      <c r="A143" s="96" t="s">
        <v>402</v>
      </c>
      <c r="B143" s="96" t="s">
        <v>162</v>
      </c>
      <c r="C143" s="97" t="s">
        <v>23</v>
      </c>
      <c r="D143" s="97" t="s">
        <v>13</v>
      </c>
      <c r="E143" s="98">
        <v>358.19</v>
      </c>
      <c r="F143" s="99">
        <v>4.41</v>
      </c>
      <c r="G143" s="100">
        <f>F143*E143</f>
        <v>1579.6179</v>
      </c>
      <c r="H143" s="99">
        <v>2.26</v>
      </c>
      <c r="I143" s="101">
        <f t="shared" si="12"/>
        <v>809.5093999999999</v>
      </c>
      <c r="J143" s="102">
        <f>G143+I143</f>
        <v>2389.1273</v>
      </c>
      <c r="K143" s="56">
        <v>3.8</v>
      </c>
      <c r="L143" s="62">
        <v>1.95</v>
      </c>
      <c r="M143" s="58">
        <v>2396.2911000000004</v>
      </c>
      <c r="N143" s="6">
        <f aca="true" t="shared" si="15" ref="N143:N206">J143</f>
        <v>2389.1273</v>
      </c>
      <c r="O143" s="142">
        <f aca="true" t="shared" si="16" ref="O143:O206">M143-N143</f>
        <v>7.163800000000265</v>
      </c>
      <c r="P143" s="5"/>
      <c r="Q143" s="5"/>
      <c r="R143" s="5"/>
      <c r="S143" s="79"/>
    </row>
    <row r="144" spans="1:19" s="8" customFormat="1" ht="12.75">
      <c r="A144" s="104" t="s">
        <v>163</v>
      </c>
      <c r="B144" s="104" t="s">
        <v>164</v>
      </c>
      <c r="C144" s="114"/>
      <c r="D144" s="114"/>
      <c r="E144" s="115"/>
      <c r="F144" s="116"/>
      <c r="G144" s="117"/>
      <c r="H144" s="103"/>
      <c r="I144" s="118"/>
      <c r="J144" s="119"/>
      <c r="K144" s="24"/>
      <c r="L144" s="63"/>
      <c r="M144" s="72"/>
      <c r="N144" s="6">
        <f t="shared" si="15"/>
        <v>0</v>
      </c>
      <c r="O144" s="142">
        <f t="shared" si="16"/>
        <v>0</v>
      </c>
      <c r="P144" s="24"/>
      <c r="Q144" s="24"/>
      <c r="R144" s="24"/>
      <c r="S144" s="155"/>
    </row>
    <row r="145" spans="1:19" ht="25.5">
      <c r="A145" s="96" t="s">
        <v>403</v>
      </c>
      <c r="B145" s="96" t="s">
        <v>165</v>
      </c>
      <c r="C145" s="97" t="s">
        <v>23</v>
      </c>
      <c r="D145" s="97" t="s">
        <v>13</v>
      </c>
      <c r="E145" s="98">
        <v>247.59</v>
      </c>
      <c r="F145" s="99">
        <v>29</v>
      </c>
      <c r="G145" s="100">
        <f>F145*E145</f>
        <v>7180.11</v>
      </c>
      <c r="H145" s="99">
        <v>9.44</v>
      </c>
      <c r="I145" s="101">
        <f t="shared" si="12"/>
        <v>2337.2496</v>
      </c>
      <c r="J145" s="102">
        <f>G145+I145</f>
        <v>9517.3596</v>
      </c>
      <c r="K145" s="57">
        <v>25</v>
      </c>
      <c r="L145" s="67">
        <v>8.14</v>
      </c>
      <c r="M145" s="58">
        <v>9519.8355</v>
      </c>
      <c r="N145" s="6">
        <f t="shared" si="15"/>
        <v>9517.3596</v>
      </c>
      <c r="O145" s="142">
        <f t="shared" si="16"/>
        <v>2.4758999999994558</v>
      </c>
      <c r="P145" s="5"/>
      <c r="Q145" s="5"/>
      <c r="R145" s="5"/>
      <c r="S145" s="79"/>
    </row>
    <row r="146" spans="1:19" ht="25.5">
      <c r="A146" s="96" t="s">
        <v>472</v>
      </c>
      <c r="B146" s="96" t="s">
        <v>473</v>
      </c>
      <c r="C146" s="97" t="s">
        <v>52</v>
      </c>
      <c r="D146" s="97" t="s">
        <v>13</v>
      </c>
      <c r="E146" s="98">
        <v>235.8</v>
      </c>
      <c r="F146" s="99">
        <v>6.48</v>
      </c>
      <c r="G146" s="100">
        <f>F146*E146</f>
        <v>1527.9840000000002</v>
      </c>
      <c r="H146" s="99">
        <v>0</v>
      </c>
      <c r="I146" s="101">
        <f t="shared" si="12"/>
        <v>0</v>
      </c>
      <c r="J146" s="102">
        <f>G146+I146</f>
        <v>1527.9840000000002</v>
      </c>
      <c r="K146" s="5">
        <v>5.59</v>
      </c>
      <c r="M146" s="58">
        <v>1532.7</v>
      </c>
      <c r="N146" s="6">
        <f t="shared" si="15"/>
        <v>1527.9840000000002</v>
      </c>
      <c r="O146" s="142">
        <f t="shared" si="16"/>
        <v>4.7159999999998945</v>
      </c>
      <c r="P146" s="5"/>
      <c r="Q146" s="5"/>
      <c r="R146" s="5"/>
      <c r="S146" s="79"/>
    </row>
    <row r="147" spans="1:19" s="8" customFormat="1" ht="12.75">
      <c r="A147" s="104" t="s">
        <v>166</v>
      </c>
      <c r="B147" s="104" t="s">
        <v>167</v>
      </c>
      <c r="C147" s="114"/>
      <c r="D147" s="114"/>
      <c r="E147" s="115"/>
      <c r="F147" s="116"/>
      <c r="G147" s="117"/>
      <c r="H147" s="103"/>
      <c r="I147" s="118"/>
      <c r="J147" s="119"/>
      <c r="K147" s="24"/>
      <c r="L147" s="63"/>
      <c r="M147" s="72"/>
      <c r="N147" s="6">
        <f t="shared" si="15"/>
        <v>0</v>
      </c>
      <c r="O147" s="142">
        <f t="shared" si="16"/>
        <v>0</v>
      </c>
      <c r="P147" s="24"/>
      <c r="Q147" s="24"/>
      <c r="R147" s="24"/>
      <c r="S147" s="155"/>
    </row>
    <row r="148" spans="1:19" ht="25.5">
      <c r="A148" s="96" t="s">
        <v>404</v>
      </c>
      <c r="B148" s="96" t="s">
        <v>168</v>
      </c>
      <c r="C148" s="97" t="s">
        <v>23</v>
      </c>
      <c r="D148" s="97" t="s">
        <v>13</v>
      </c>
      <c r="E148" s="98">
        <v>32.24</v>
      </c>
      <c r="F148" s="99">
        <v>65.23</v>
      </c>
      <c r="G148" s="100">
        <f>F148*E148</f>
        <v>2103.0152000000003</v>
      </c>
      <c r="H148" s="99">
        <v>70.76</v>
      </c>
      <c r="I148" s="101">
        <f t="shared" si="12"/>
        <v>2281.3024000000005</v>
      </c>
      <c r="J148" s="102">
        <f>G148+I148</f>
        <v>4384.3176</v>
      </c>
      <c r="K148" s="5">
        <v>56.23</v>
      </c>
      <c r="L148" s="62">
        <v>61</v>
      </c>
      <c r="M148" s="58">
        <v>4385.6071999999995</v>
      </c>
      <c r="N148" s="6">
        <f t="shared" si="15"/>
        <v>4384.3176</v>
      </c>
      <c r="O148" s="142">
        <f t="shared" si="16"/>
        <v>1.2895999999991545</v>
      </c>
      <c r="P148" s="5"/>
      <c r="Q148" s="5"/>
      <c r="R148" s="5"/>
      <c r="S148" s="79"/>
    </row>
    <row r="149" spans="1:19" s="8" customFormat="1" ht="12.75">
      <c r="A149" s="104" t="s">
        <v>169</v>
      </c>
      <c r="B149" s="104" t="s">
        <v>170</v>
      </c>
      <c r="C149" s="114"/>
      <c r="D149" s="114"/>
      <c r="E149" s="115"/>
      <c r="F149" s="116"/>
      <c r="G149" s="117"/>
      <c r="H149" s="103"/>
      <c r="I149" s="118"/>
      <c r="J149" s="119"/>
      <c r="K149" s="24"/>
      <c r="L149" s="63"/>
      <c r="M149" s="72"/>
      <c r="N149" s="6">
        <f t="shared" si="15"/>
        <v>0</v>
      </c>
      <c r="O149" s="142">
        <f t="shared" si="16"/>
        <v>0</v>
      </c>
      <c r="P149" s="24"/>
      <c r="Q149" s="24"/>
      <c r="R149" s="24"/>
      <c r="S149" s="155"/>
    </row>
    <row r="150" spans="1:19" ht="38.25">
      <c r="A150" s="96" t="s">
        <v>405</v>
      </c>
      <c r="B150" s="96" t="s">
        <v>171</v>
      </c>
      <c r="C150" s="97" t="s">
        <v>23</v>
      </c>
      <c r="D150" s="97" t="s">
        <v>13</v>
      </c>
      <c r="E150" s="98">
        <v>89.89</v>
      </c>
      <c r="F150" s="99">
        <v>12.3</v>
      </c>
      <c r="G150" s="100">
        <f>F150*E150</f>
        <v>1105.6470000000002</v>
      </c>
      <c r="H150" s="99">
        <v>17.92</v>
      </c>
      <c r="I150" s="101">
        <f t="shared" si="12"/>
        <v>1610.8288000000002</v>
      </c>
      <c r="J150" s="102">
        <f>G150+I150</f>
        <v>2716.4758</v>
      </c>
      <c r="K150" s="5">
        <v>10.6</v>
      </c>
      <c r="L150" s="62">
        <v>15.45</v>
      </c>
      <c r="M150" s="58">
        <v>2717.3747</v>
      </c>
      <c r="N150" s="6">
        <f t="shared" si="15"/>
        <v>2716.4758</v>
      </c>
      <c r="O150" s="142">
        <f t="shared" si="16"/>
        <v>0.898899999999685</v>
      </c>
      <c r="P150" s="5"/>
      <c r="Q150" s="5"/>
      <c r="R150" s="5"/>
      <c r="S150" s="79"/>
    </row>
    <row r="151" spans="1:19" ht="25.5">
      <c r="A151" s="96" t="s">
        <v>406</v>
      </c>
      <c r="B151" s="96" t="s">
        <v>172</v>
      </c>
      <c r="C151" s="97" t="s">
        <v>52</v>
      </c>
      <c r="D151" s="97" t="s">
        <v>13</v>
      </c>
      <c r="E151" s="98">
        <v>89.89</v>
      </c>
      <c r="F151" s="99">
        <v>19.99</v>
      </c>
      <c r="G151" s="100">
        <f>F151*E151</f>
        <v>1796.9010999999998</v>
      </c>
      <c r="H151" s="99">
        <v>0</v>
      </c>
      <c r="I151" s="101">
        <f t="shared" si="12"/>
        <v>0</v>
      </c>
      <c r="J151" s="102">
        <f>G151+I151</f>
        <v>1796.9010999999998</v>
      </c>
      <c r="K151" s="5">
        <v>17.23</v>
      </c>
      <c r="M151" s="58">
        <v>1797.8</v>
      </c>
      <c r="N151" s="6">
        <f t="shared" si="15"/>
        <v>1796.9010999999998</v>
      </c>
      <c r="O151" s="142">
        <f t="shared" si="16"/>
        <v>0.8989000000001397</v>
      </c>
      <c r="P151" s="5"/>
      <c r="Q151" s="5"/>
      <c r="R151" s="5"/>
      <c r="S151" s="79"/>
    </row>
    <row r="152" spans="1:19" ht="12.75">
      <c r="A152" s="96"/>
      <c r="B152" s="105" t="s">
        <v>466</v>
      </c>
      <c r="C152" s="97"/>
      <c r="D152" s="97"/>
      <c r="E152" s="98"/>
      <c r="F152" s="106"/>
      <c r="G152" s="100"/>
      <c r="H152" s="99">
        <v>0</v>
      </c>
      <c r="I152" s="101"/>
      <c r="J152" s="107">
        <f>SUM(J142:J151)</f>
        <v>30606.3544</v>
      </c>
      <c r="M152" s="72">
        <v>30627.379399999998</v>
      </c>
      <c r="N152" s="12">
        <f t="shared" si="15"/>
        <v>30606.3544</v>
      </c>
      <c r="O152" s="143">
        <f t="shared" si="16"/>
        <v>21.024999999997817</v>
      </c>
      <c r="P152" s="5"/>
      <c r="Q152" s="5"/>
      <c r="R152" s="5"/>
      <c r="S152" s="79"/>
    </row>
    <row r="153" spans="1:19" s="8" customFormat="1" ht="12.75">
      <c r="A153" s="85" t="s">
        <v>173</v>
      </c>
      <c r="B153" s="85" t="s">
        <v>174</v>
      </c>
      <c r="C153" s="120"/>
      <c r="D153" s="120"/>
      <c r="E153" s="121"/>
      <c r="F153" s="122"/>
      <c r="G153" s="123"/>
      <c r="H153" s="109"/>
      <c r="I153" s="124"/>
      <c r="J153" s="125"/>
      <c r="K153" s="125"/>
      <c r="L153" s="125"/>
      <c r="M153" s="125"/>
      <c r="N153" s="125"/>
      <c r="O153" s="125"/>
      <c r="P153" s="125"/>
      <c r="Q153" s="125"/>
      <c r="R153" s="125"/>
      <c r="S153" s="155"/>
    </row>
    <row r="154" spans="1:19" s="8" customFormat="1" ht="12.75">
      <c r="A154" s="104" t="s">
        <v>175</v>
      </c>
      <c r="B154" s="104" t="s">
        <v>176</v>
      </c>
      <c r="C154" s="114"/>
      <c r="D154" s="114"/>
      <c r="E154" s="115"/>
      <c r="F154" s="116"/>
      <c r="G154" s="117"/>
      <c r="H154" s="99">
        <v>0</v>
      </c>
      <c r="I154" s="118"/>
      <c r="J154" s="119"/>
      <c r="K154" s="24"/>
      <c r="L154" s="63"/>
      <c r="M154" s="72"/>
      <c r="N154" s="6">
        <f t="shared" si="15"/>
        <v>0</v>
      </c>
      <c r="O154" s="142">
        <f t="shared" si="16"/>
        <v>0</v>
      </c>
      <c r="P154" s="24"/>
      <c r="Q154" s="24"/>
      <c r="R154" s="24"/>
      <c r="S154" s="155"/>
    </row>
    <row r="155" spans="1:19" ht="25.5">
      <c r="A155" s="96" t="s">
        <v>407</v>
      </c>
      <c r="B155" s="96" t="s">
        <v>177</v>
      </c>
      <c r="C155" s="97" t="s">
        <v>52</v>
      </c>
      <c r="D155" s="97" t="s">
        <v>37</v>
      </c>
      <c r="E155" s="98">
        <v>12</v>
      </c>
      <c r="F155" s="99">
        <v>34.8</v>
      </c>
      <c r="G155" s="100">
        <f>F155*E155</f>
        <v>417.59999999999997</v>
      </c>
      <c r="H155" s="99">
        <v>0</v>
      </c>
      <c r="I155" s="101">
        <f aca="true" t="shared" si="17" ref="I155:I222">H155*E155</f>
        <v>0</v>
      </c>
      <c r="J155" s="102">
        <f>G155+I155</f>
        <v>417.59999999999997</v>
      </c>
      <c r="K155" s="5">
        <v>30</v>
      </c>
      <c r="M155" s="58">
        <v>418.68</v>
      </c>
      <c r="N155" s="6">
        <f t="shared" si="15"/>
        <v>417.59999999999997</v>
      </c>
      <c r="O155" s="142">
        <f t="shared" si="16"/>
        <v>1.080000000000041</v>
      </c>
      <c r="P155" s="5"/>
      <c r="Q155" s="5"/>
      <c r="R155" s="5"/>
      <c r="S155" s="79"/>
    </row>
    <row r="156" spans="1:19" s="8" customFormat="1" ht="12.75">
      <c r="A156" s="104" t="s">
        <v>178</v>
      </c>
      <c r="B156" s="104" t="s">
        <v>179</v>
      </c>
      <c r="C156" s="114"/>
      <c r="D156" s="114"/>
      <c r="E156" s="115"/>
      <c r="F156" s="116"/>
      <c r="G156" s="117"/>
      <c r="H156" s="99">
        <v>0</v>
      </c>
      <c r="I156" s="118"/>
      <c r="J156" s="119"/>
      <c r="K156" s="24"/>
      <c r="L156" s="63"/>
      <c r="M156" s="72"/>
      <c r="N156" s="6">
        <f t="shared" si="15"/>
        <v>0</v>
      </c>
      <c r="O156" s="142">
        <f t="shared" si="16"/>
        <v>0</v>
      </c>
      <c r="P156" s="24"/>
      <c r="Q156" s="24"/>
      <c r="R156" s="24"/>
      <c r="S156" s="155"/>
    </row>
    <row r="157" spans="1:19" s="29" customFormat="1" ht="12.75">
      <c r="A157" s="126" t="s">
        <v>408</v>
      </c>
      <c r="B157" s="126" t="s">
        <v>180</v>
      </c>
      <c r="C157" s="127" t="s">
        <v>23</v>
      </c>
      <c r="D157" s="127" t="s">
        <v>156</v>
      </c>
      <c r="E157" s="128">
        <v>53.3</v>
      </c>
      <c r="F157" s="99">
        <v>8.7</v>
      </c>
      <c r="G157" s="100">
        <f>F157*E157</f>
        <v>463.7099999999999</v>
      </c>
      <c r="H157" s="99">
        <v>5.8</v>
      </c>
      <c r="I157" s="129">
        <f t="shared" si="17"/>
        <v>309.14</v>
      </c>
      <c r="J157" s="130">
        <f>G157+I157</f>
        <v>772.8499999999999</v>
      </c>
      <c r="K157" s="55">
        <v>7.5</v>
      </c>
      <c r="L157" s="68">
        <v>5</v>
      </c>
      <c r="M157" s="73">
        <v>794.17</v>
      </c>
      <c r="N157" s="6">
        <f t="shared" si="15"/>
        <v>772.8499999999999</v>
      </c>
      <c r="O157" s="142">
        <f t="shared" si="16"/>
        <v>21.32000000000005</v>
      </c>
      <c r="P157" s="55"/>
      <c r="Q157" s="55"/>
      <c r="R157" s="55"/>
      <c r="S157" s="156"/>
    </row>
    <row r="158" spans="1:19" ht="25.5">
      <c r="A158" s="96" t="s">
        <v>409</v>
      </c>
      <c r="B158" s="96" t="s">
        <v>181</v>
      </c>
      <c r="C158" s="97" t="s">
        <v>52</v>
      </c>
      <c r="D158" s="97" t="s">
        <v>37</v>
      </c>
      <c r="E158" s="98">
        <v>154.91</v>
      </c>
      <c r="F158" s="99">
        <v>6.45</v>
      </c>
      <c r="G158" s="100">
        <f>F158*E158</f>
        <v>999.1695</v>
      </c>
      <c r="H158" s="99">
        <v>0</v>
      </c>
      <c r="I158" s="101">
        <f>H158*E158</f>
        <v>0</v>
      </c>
      <c r="J158" s="102">
        <f>G158+I158</f>
        <v>999.1695</v>
      </c>
      <c r="K158" s="57">
        <f>0.85*'ORÇAMENTO CRICIUMA FINAL (2)'!F155</f>
        <v>5.559</v>
      </c>
      <c r="L158" s="69"/>
      <c r="M158" s="58">
        <v>1013.1114</v>
      </c>
      <c r="N158" s="6">
        <f t="shared" si="15"/>
        <v>999.1695</v>
      </c>
      <c r="O158" s="142">
        <f t="shared" si="16"/>
        <v>13.941900000000032</v>
      </c>
      <c r="P158" s="5"/>
      <c r="Q158" s="5"/>
      <c r="R158" s="5"/>
      <c r="S158" s="79"/>
    </row>
    <row r="159" spans="1:19" ht="12.75">
      <c r="A159" s="96"/>
      <c r="B159" s="105" t="s">
        <v>466</v>
      </c>
      <c r="C159" s="97"/>
      <c r="D159" s="97"/>
      <c r="E159" s="98"/>
      <c r="F159" s="106"/>
      <c r="G159" s="100"/>
      <c r="H159" s="99">
        <v>0</v>
      </c>
      <c r="I159" s="101"/>
      <c r="J159" s="107">
        <f>SUM(J155:J158)</f>
        <v>2189.6195</v>
      </c>
      <c r="M159" s="72">
        <v>2225.9614</v>
      </c>
      <c r="N159" s="12">
        <f t="shared" si="15"/>
        <v>2189.6195</v>
      </c>
      <c r="O159" s="143">
        <f t="shared" si="16"/>
        <v>36.34190000000035</v>
      </c>
      <c r="P159" s="5"/>
      <c r="Q159" s="5"/>
      <c r="R159" s="5"/>
      <c r="S159" s="79"/>
    </row>
    <row r="160" spans="1:19" s="8" customFormat="1" ht="12.75">
      <c r="A160" s="85" t="s">
        <v>182</v>
      </c>
      <c r="B160" s="85" t="s">
        <v>183</v>
      </c>
      <c r="C160" s="120"/>
      <c r="D160" s="120"/>
      <c r="E160" s="121"/>
      <c r="F160" s="122"/>
      <c r="G160" s="123"/>
      <c r="H160" s="109"/>
      <c r="I160" s="124"/>
      <c r="J160" s="125"/>
      <c r="K160" s="125"/>
      <c r="L160" s="125"/>
      <c r="M160" s="125"/>
      <c r="N160" s="125"/>
      <c r="O160" s="125"/>
      <c r="P160" s="125"/>
      <c r="Q160" s="125"/>
      <c r="R160" s="125"/>
      <c r="S160" s="155"/>
    </row>
    <row r="161" spans="1:19" s="8" customFormat="1" ht="12.75">
      <c r="A161" s="104" t="s">
        <v>184</v>
      </c>
      <c r="B161" s="104" t="s">
        <v>185</v>
      </c>
      <c r="C161" s="114"/>
      <c r="D161" s="114"/>
      <c r="E161" s="115"/>
      <c r="F161" s="116"/>
      <c r="G161" s="117"/>
      <c r="H161" s="103"/>
      <c r="I161" s="118"/>
      <c r="J161" s="119"/>
      <c r="K161" s="24"/>
      <c r="L161" s="63"/>
      <c r="M161" s="72"/>
      <c r="N161" s="6">
        <f t="shared" si="15"/>
        <v>0</v>
      </c>
      <c r="O161" s="142">
        <f t="shared" si="16"/>
        <v>0</v>
      </c>
      <c r="P161" s="24"/>
      <c r="Q161" s="24"/>
      <c r="R161" s="24"/>
      <c r="S161" s="155"/>
    </row>
    <row r="162" spans="1:19" ht="25.5">
      <c r="A162" s="96" t="s">
        <v>410</v>
      </c>
      <c r="B162" s="96" t="s">
        <v>186</v>
      </c>
      <c r="C162" s="97" t="s">
        <v>23</v>
      </c>
      <c r="D162" s="97" t="s">
        <v>17</v>
      </c>
      <c r="E162" s="98">
        <v>6</v>
      </c>
      <c r="F162" s="99">
        <v>290</v>
      </c>
      <c r="G162" s="100">
        <f>F162*E162</f>
        <v>1740</v>
      </c>
      <c r="H162" s="99">
        <v>40.6</v>
      </c>
      <c r="I162" s="101">
        <f t="shared" si="17"/>
        <v>243.60000000000002</v>
      </c>
      <c r="J162" s="102">
        <f>G162+I162</f>
        <v>1983.6</v>
      </c>
      <c r="K162" s="5">
        <v>250</v>
      </c>
      <c r="L162" s="62">
        <v>35</v>
      </c>
      <c r="M162" s="58">
        <v>1991.7</v>
      </c>
      <c r="N162" s="6">
        <f t="shared" si="15"/>
        <v>1983.6</v>
      </c>
      <c r="O162" s="142">
        <f t="shared" si="16"/>
        <v>8.100000000000136</v>
      </c>
      <c r="P162" s="5"/>
      <c r="Q162" s="5"/>
      <c r="R162" s="5"/>
      <c r="S162" s="79"/>
    </row>
    <row r="163" spans="1:19" ht="38.25">
      <c r="A163" s="96" t="s">
        <v>411</v>
      </c>
      <c r="B163" s="96" t="s">
        <v>187</v>
      </c>
      <c r="C163" s="97" t="s">
        <v>23</v>
      </c>
      <c r="D163" s="97" t="s">
        <v>17</v>
      </c>
      <c r="E163" s="98">
        <v>4</v>
      </c>
      <c r="F163" s="99">
        <v>368.88</v>
      </c>
      <c r="G163" s="100">
        <f>F163*E163</f>
        <v>1475.52</v>
      </c>
      <c r="H163" s="99">
        <v>40.6</v>
      </c>
      <c r="I163" s="101">
        <f t="shared" si="17"/>
        <v>162.4</v>
      </c>
      <c r="J163" s="102">
        <f>G163+I163</f>
        <v>1637.92</v>
      </c>
      <c r="K163" s="5">
        <v>318</v>
      </c>
      <c r="L163" s="62">
        <v>35</v>
      </c>
      <c r="M163" s="58">
        <v>1640.28</v>
      </c>
      <c r="N163" s="6">
        <f t="shared" si="15"/>
        <v>1637.92</v>
      </c>
      <c r="O163" s="142">
        <f t="shared" si="16"/>
        <v>2.3599999999999</v>
      </c>
      <c r="P163" s="5"/>
      <c r="Q163" s="5"/>
      <c r="R163" s="5"/>
      <c r="S163" s="79"/>
    </row>
    <row r="164" spans="1:19" s="8" customFormat="1" ht="12.75">
      <c r="A164" s="104" t="s">
        <v>188</v>
      </c>
      <c r="B164" s="104" t="s">
        <v>189</v>
      </c>
      <c r="C164" s="114"/>
      <c r="D164" s="114"/>
      <c r="E164" s="115"/>
      <c r="F164" s="116"/>
      <c r="G164" s="117"/>
      <c r="H164" s="103"/>
      <c r="I164" s="118"/>
      <c r="J164" s="119"/>
      <c r="K164" s="24"/>
      <c r="L164" s="63"/>
      <c r="M164" s="72"/>
      <c r="N164" s="6">
        <f t="shared" si="15"/>
        <v>0</v>
      </c>
      <c r="O164" s="142">
        <f t="shared" si="16"/>
        <v>0</v>
      </c>
      <c r="P164" s="24"/>
      <c r="Q164" s="24"/>
      <c r="R164" s="24"/>
      <c r="S164" s="155"/>
    </row>
    <row r="165" spans="1:19" ht="25.5">
      <c r="A165" s="231" t="s">
        <v>412</v>
      </c>
      <c r="B165" s="231" t="s">
        <v>190</v>
      </c>
      <c r="C165" s="232" t="s">
        <v>23</v>
      </c>
      <c r="D165" s="232" t="s">
        <v>191</v>
      </c>
      <c r="E165" s="233">
        <v>3</v>
      </c>
      <c r="F165" s="234">
        <v>1345.6</v>
      </c>
      <c r="G165" s="235">
        <f>F165*E165</f>
        <v>4036.7999999999997</v>
      </c>
      <c r="H165" s="234">
        <v>0</v>
      </c>
      <c r="I165" s="236">
        <f t="shared" si="17"/>
        <v>0</v>
      </c>
      <c r="J165" s="95">
        <f>G165+I165</f>
        <v>4036.7999999999997</v>
      </c>
      <c r="K165" s="18">
        <v>1160</v>
      </c>
      <c r="L165" s="64"/>
      <c r="M165" s="237">
        <v>4051.02</v>
      </c>
      <c r="N165" s="20">
        <f t="shared" si="15"/>
        <v>4036.7999999999997</v>
      </c>
      <c r="O165" s="144">
        <f t="shared" si="16"/>
        <v>14.220000000000255</v>
      </c>
      <c r="P165" s="18"/>
      <c r="Q165" s="18"/>
      <c r="R165" s="18"/>
      <c r="S165" s="79"/>
    </row>
    <row r="166" spans="1:19" s="8" customFormat="1" ht="12.75">
      <c r="A166" s="104" t="s">
        <v>192</v>
      </c>
      <c r="B166" s="104" t="s">
        <v>193</v>
      </c>
      <c r="C166" s="114"/>
      <c r="D166" s="114"/>
      <c r="E166" s="115"/>
      <c r="F166" s="116"/>
      <c r="G166" s="117"/>
      <c r="H166" s="103"/>
      <c r="I166" s="118"/>
      <c r="J166" s="119"/>
      <c r="K166" s="24"/>
      <c r="L166" s="63"/>
      <c r="M166" s="72"/>
      <c r="N166" s="6">
        <f t="shared" si="15"/>
        <v>0</v>
      </c>
      <c r="O166" s="142">
        <f t="shared" si="16"/>
        <v>0</v>
      </c>
      <c r="P166" s="24"/>
      <c r="Q166" s="24"/>
      <c r="R166" s="24"/>
      <c r="S166" s="155"/>
    </row>
    <row r="167" spans="1:19" ht="38.25">
      <c r="A167" s="96" t="s">
        <v>413</v>
      </c>
      <c r="B167" s="96" t="s">
        <v>194</v>
      </c>
      <c r="C167" s="97" t="s">
        <v>23</v>
      </c>
      <c r="D167" s="97" t="s">
        <v>17</v>
      </c>
      <c r="E167" s="98">
        <v>1</v>
      </c>
      <c r="F167" s="99">
        <v>1032.4</v>
      </c>
      <c r="G167" s="100">
        <f>F167*E167</f>
        <v>1032.4</v>
      </c>
      <c r="H167" s="99">
        <v>0</v>
      </c>
      <c r="I167" s="101">
        <f t="shared" si="17"/>
        <v>0</v>
      </c>
      <c r="J167" s="102">
        <f>G167+I167</f>
        <v>1032.4</v>
      </c>
      <c r="K167" s="5">
        <v>890</v>
      </c>
      <c r="M167" s="58">
        <v>1037.56</v>
      </c>
      <c r="N167" s="6">
        <f t="shared" si="15"/>
        <v>1032.4</v>
      </c>
      <c r="O167" s="142">
        <f t="shared" si="16"/>
        <v>5.1599999999998545</v>
      </c>
      <c r="P167" s="5"/>
      <c r="Q167" s="5"/>
      <c r="R167" s="5"/>
      <c r="S167" s="79"/>
    </row>
    <row r="168" spans="1:19" ht="38.25">
      <c r="A168" s="96" t="s">
        <v>414</v>
      </c>
      <c r="B168" s="96" t="s">
        <v>195</v>
      </c>
      <c r="C168" s="97" t="s">
        <v>23</v>
      </c>
      <c r="D168" s="97" t="s">
        <v>17</v>
      </c>
      <c r="E168" s="98">
        <v>1</v>
      </c>
      <c r="F168" s="99">
        <v>5684</v>
      </c>
      <c r="G168" s="100">
        <f>F168*E168</f>
        <v>5684</v>
      </c>
      <c r="H168" s="99">
        <v>0</v>
      </c>
      <c r="I168" s="101">
        <f t="shared" si="17"/>
        <v>0</v>
      </c>
      <c r="J168" s="102">
        <f>G168+I168</f>
        <v>5684</v>
      </c>
      <c r="K168" s="5">
        <v>4900</v>
      </c>
      <c r="M168" s="58">
        <v>5707.93</v>
      </c>
      <c r="N168" s="6">
        <f t="shared" si="15"/>
        <v>5684</v>
      </c>
      <c r="O168" s="142">
        <f t="shared" si="16"/>
        <v>23.93000000000029</v>
      </c>
      <c r="P168" s="5"/>
      <c r="Q168" s="5"/>
      <c r="R168" s="5"/>
      <c r="S168" s="79"/>
    </row>
    <row r="169" spans="1:19" s="8" customFormat="1" ht="12.75">
      <c r="A169" s="104" t="s">
        <v>196</v>
      </c>
      <c r="B169" s="104" t="s">
        <v>197</v>
      </c>
      <c r="C169" s="114"/>
      <c r="D169" s="114"/>
      <c r="E169" s="115"/>
      <c r="F169" s="116"/>
      <c r="G169" s="117"/>
      <c r="H169" s="103"/>
      <c r="I169" s="118"/>
      <c r="J169" s="119"/>
      <c r="K169" s="24"/>
      <c r="L169" s="63"/>
      <c r="M169" s="72"/>
      <c r="N169" s="6">
        <f t="shared" si="15"/>
        <v>0</v>
      </c>
      <c r="O169" s="142">
        <f t="shared" si="16"/>
        <v>0</v>
      </c>
      <c r="P169" s="24"/>
      <c r="Q169" s="24"/>
      <c r="R169" s="24"/>
      <c r="S169" s="155"/>
    </row>
    <row r="170" spans="1:19" ht="38.25">
      <c r="A170" s="96" t="s">
        <v>415</v>
      </c>
      <c r="B170" s="96" t="s">
        <v>198</v>
      </c>
      <c r="C170" s="97" t="s">
        <v>23</v>
      </c>
      <c r="D170" s="97" t="s">
        <v>13</v>
      </c>
      <c r="E170" s="98">
        <v>2</v>
      </c>
      <c r="F170" s="99">
        <v>417.6</v>
      </c>
      <c r="G170" s="100">
        <f>F170*E170</f>
        <v>835.2</v>
      </c>
      <c r="H170" s="99">
        <v>0</v>
      </c>
      <c r="I170" s="101">
        <f t="shared" si="17"/>
        <v>0</v>
      </c>
      <c r="J170" s="102">
        <f>G170+I170</f>
        <v>835.2</v>
      </c>
      <c r="K170" s="5">
        <v>360</v>
      </c>
      <c r="M170" s="58">
        <v>845.9</v>
      </c>
      <c r="N170" s="6">
        <f t="shared" si="15"/>
        <v>835.2</v>
      </c>
      <c r="O170" s="142">
        <f t="shared" si="16"/>
        <v>10.699999999999932</v>
      </c>
      <c r="P170" s="5"/>
      <c r="Q170" s="5"/>
      <c r="R170" s="5"/>
      <c r="S170" s="79"/>
    </row>
    <row r="171" spans="1:19" ht="25.5">
      <c r="A171" s="96" t="s">
        <v>416</v>
      </c>
      <c r="B171" s="96" t="s">
        <v>199</v>
      </c>
      <c r="C171" s="97" t="s">
        <v>23</v>
      </c>
      <c r="D171" s="97" t="s">
        <v>13</v>
      </c>
      <c r="E171" s="98">
        <v>41.6</v>
      </c>
      <c r="F171" s="99">
        <v>483.72</v>
      </c>
      <c r="G171" s="100">
        <f>F171*E171</f>
        <v>20122.752</v>
      </c>
      <c r="H171" s="99">
        <v>0</v>
      </c>
      <c r="I171" s="101">
        <f t="shared" si="17"/>
        <v>0</v>
      </c>
      <c r="J171" s="102">
        <f>G171+I171</f>
        <v>20122.752</v>
      </c>
      <c r="K171" s="5">
        <v>417</v>
      </c>
      <c r="M171" s="58">
        <v>20123.584000000003</v>
      </c>
      <c r="N171" s="6">
        <f t="shared" si="15"/>
        <v>20122.752</v>
      </c>
      <c r="O171" s="142">
        <f t="shared" si="16"/>
        <v>0.8320000000021537</v>
      </c>
      <c r="P171" s="5"/>
      <c r="Q171" s="5"/>
      <c r="R171" s="5"/>
      <c r="S171" s="79"/>
    </row>
    <row r="172" spans="1:19" s="8" customFormat="1" ht="12.75">
      <c r="A172" s="104" t="s">
        <v>200</v>
      </c>
      <c r="B172" s="104" t="s">
        <v>201</v>
      </c>
      <c r="C172" s="114"/>
      <c r="D172" s="114"/>
      <c r="E172" s="115"/>
      <c r="F172" s="116"/>
      <c r="G172" s="117"/>
      <c r="H172" s="103"/>
      <c r="I172" s="118"/>
      <c r="J172" s="119"/>
      <c r="K172" s="24"/>
      <c r="L172" s="63"/>
      <c r="M172" s="72"/>
      <c r="N172" s="6">
        <f t="shared" si="15"/>
        <v>0</v>
      </c>
      <c r="O172" s="142">
        <f t="shared" si="16"/>
        <v>0</v>
      </c>
      <c r="P172" s="24"/>
      <c r="Q172" s="24"/>
      <c r="R172" s="24"/>
      <c r="S172" s="155"/>
    </row>
    <row r="173" spans="1:19" ht="38.25">
      <c r="A173" s="96" t="s">
        <v>417</v>
      </c>
      <c r="B173" s="96" t="s">
        <v>202</v>
      </c>
      <c r="C173" s="97" t="s">
        <v>23</v>
      </c>
      <c r="D173" s="97" t="s">
        <v>13</v>
      </c>
      <c r="E173" s="98">
        <v>8.55</v>
      </c>
      <c r="F173" s="99">
        <v>1.16</v>
      </c>
      <c r="G173" s="100">
        <f>F173*E173</f>
        <v>9.918</v>
      </c>
      <c r="H173" s="99">
        <v>1.22</v>
      </c>
      <c r="I173" s="101">
        <f t="shared" si="17"/>
        <v>10.431000000000001</v>
      </c>
      <c r="J173" s="102">
        <f>G173+I173</f>
        <v>20.349</v>
      </c>
      <c r="K173" s="5">
        <v>1</v>
      </c>
      <c r="L173" s="62">
        <v>1.05</v>
      </c>
      <c r="M173" s="58">
        <v>20.6055</v>
      </c>
      <c r="N173" s="6">
        <f t="shared" si="15"/>
        <v>20.349</v>
      </c>
      <c r="O173" s="142">
        <f t="shared" si="16"/>
        <v>0.25649999999999906</v>
      </c>
      <c r="P173" s="5"/>
      <c r="Q173" s="5"/>
      <c r="R173" s="5"/>
      <c r="S173" s="79"/>
    </row>
    <row r="174" spans="1:19" s="8" customFormat="1" ht="12.75">
      <c r="A174" s="104" t="s">
        <v>203</v>
      </c>
      <c r="B174" s="104" t="s">
        <v>204</v>
      </c>
      <c r="C174" s="114"/>
      <c r="D174" s="114"/>
      <c r="E174" s="115"/>
      <c r="F174" s="116"/>
      <c r="G174" s="117"/>
      <c r="H174" s="103"/>
      <c r="I174" s="118"/>
      <c r="J174" s="119"/>
      <c r="K174" s="24"/>
      <c r="L174" s="63"/>
      <c r="M174" s="72"/>
      <c r="N174" s="6">
        <f t="shared" si="15"/>
        <v>0</v>
      </c>
      <c r="O174" s="142">
        <f t="shared" si="16"/>
        <v>0</v>
      </c>
      <c r="P174" s="24"/>
      <c r="Q174" s="24"/>
      <c r="R174" s="24"/>
      <c r="S174" s="155"/>
    </row>
    <row r="175" spans="1:19" ht="12.75">
      <c r="A175" s="96" t="s">
        <v>418</v>
      </c>
      <c r="B175" s="96" t="s">
        <v>205</v>
      </c>
      <c r="C175" s="97" t="s">
        <v>52</v>
      </c>
      <c r="D175" s="97" t="s">
        <v>17</v>
      </c>
      <c r="E175" s="98">
        <v>1</v>
      </c>
      <c r="F175" s="99">
        <v>147.9</v>
      </c>
      <c r="G175" s="100">
        <f>F175*E175</f>
        <v>147.9</v>
      </c>
      <c r="H175" s="99">
        <v>0</v>
      </c>
      <c r="I175" s="101">
        <f t="shared" si="17"/>
        <v>0</v>
      </c>
      <c r="J175" s="102">
        <f>G175+I175</f>
        <v>147.9</v>
      </c>
      <c r="K175" s="57">
        <f>0.85*'ORÇAMENTO CRICIUMA FINAL (2)'!F172</f>
        <v>127.5</v>
      </c>
      <c r="L175" s="70"/>
      <c r="M175" s="58">
        <v>150</v>
      </c>
      <c r="N175" s="6">
        <f t="shared" si="15"/>
        <v>147.9</v>
      </c>
      <c r="O175" s="142">
        <f t="shared" si="16"/>
        <v>2.0999999999999943</v>
      </c>
      <c r="P175" s="5"/>
      <c r="Q175" s="5"/>
      <c r="R175" s="5"/>
      <c r="S175" s="79"/>
    </row>
    <row r="176" spans="1:19" ht="12.75">
      <c r="A176" s="96" t="s">
        <v>419</v>
      </c>
      <c r="B176" s="96" t="s">
        <v>206</v>
      </c>
      <c r="C176" s="97" t="s">
        <v>23</v>
      </c>
      <c r="D176" s="97" t="s">
        <v>17</v>
      </c>
      <c r="E176" s="98">
        <v>1</v>
      </c>
      <c r="F176" s="99">
        <v>145</v>
      </c>
      <c r="G176" s="100">
        <f>F176*E176</f>
        <v>145</v>
      </c>
      <c r="H176" s="99">
        <v>35.96</v>
      </c>
      <c r="I176" s="101">
        <f t="shared" si="17"/>
        <v>35.96</v>
      </c>
      <c r="J176" s="102">
        <f>G176+I176</f>
        <v>180.96</v>
      </c>
      <c r="K176" s="57">
        <v>125</v>
      </c>
      <c r="L176" s="67">
        <v>31</v>
      </c>
      <c r="M176" s="58">
        <v>183.05</v>
      </c>
      <c r="N176" s="6">
        <f t="shared" si="15"/>
        <v>180.96</v>
      </c>
      <c r="O176" s="142">
        <f t="shared" si="16"/>
        <v>2.0900000000000034</v>
      </c>
      <c r="P176" s="5"/>
      <c r="Q176" s="5"/>
      <c r="R176" s="5"/>
      <c r="S176" s="79"/>
    </row>
    <row r="177" spans="1:19" ht="12.75">
      <c r="A177" s="96"/>
      <c r="B177" s="105" t="s">
        <v>466</v>
      </c>
      <c r="C177" s="97"/>
      <c r="D177" s="97"/>
      <c r="E177" s="98"/>
      <c r="F177" s="106"/>
      <c r="G177" s="100"/>
      <c r="H177" s="99">
        <v>0</v>
      </c>
      <c r="I177" s="101"/>
      <c r="J177" s="107">
        <f>SUM(J162:J176)</f>
        <v>35681.881</v>
      </c>
      <c r="M177" s="72">
        <v>35751.6295</v>
      </c>
      <c r="N177" s="12">
        <f t="shared" si="15"/>
        <v>35681.881</v>
      </c>
      <c r="O177" s="143">
        <f t="shared" si="16"/>
        <v>69.74850000000151</v>
      </c>
      <c r="P177" s="5"/>
      <c r="Q177" s="5"/>
      <c r="R177" s="5"/>
      <c r="S177" s="79"/>
    </row>
    <row r="178" spans="1:19" s="8" customFormat="1" ht="12.75">
      <c r="A178" s="85" t="s">
        <v>207</v>
      </c>
      <c r="B178" s="85" t="s">
        <v>208</v>
      </c>
      <c r="C178" s="120"/>
      <c r="D178" s="120"/>
      <c r="E178" s="121"/>
      <c r="F178" s="122"/>
      <c r="G178" s="123"/>
      <c r="H178" s="109"/>
      <c r="I178" s="124"/>
      <c r="J178" s="125"/>
      <c r="K178" s="125"/>
      <c r="L178" s="125"/>
      <c r="M178" s="125"/>
      <c r="N178" s="125"/>
      <c r="O178" s="125"/>
      <c r="P178" s="125"/>
      <c r="Q178" s="125"/>
      <c r="R178" s="125"/>
      <c r="S178" s="155"/>
    </row>
    <row r="179" spans="1:19" s="8" customFormat="1" ht="12.75">
      <c r="A179" s="104" t="s">
        <v>209</v>
      </c>
      <c r="B179" s="104" t="s">
        <v>210</v>
      </c>
      <c r="C179" s="114"/>
      <c r="D179" s="114"/>
      <c r="E179" s="115"/>
      <c r="F179" s="116"/>
      <c r="G179" s="117"/>
      <c r="H179" s="103"/>
      <c r="I179" s="118"/>
      <c r="J179" s="119"/>
      <c r="K179" s="24"/>
      <c r="L179" s="63"/>
      <c r="M179" s="72"/>
      <c r="N179" s="6">
        <f t="shared" si="15"/>
        <v>0</v>
      </c>
      <c r="O179" s="142">
        <f t="shared" si="16"/>
        <v>0</v>
      </c>
      <c r="P179" s="24"/>
      <c r="Q179" s="24"/>
      <c r="R179" s="24"/>
      <c r="S179" s="155"/>
    </row>
    <row r="180" spans="1:19" ht="12.75">
      <c r="A180" s="96" t="s">
        <v>420</v>
      </c>
      <c r="B180" s="96" t="s">
        <v>211</v>
      </c>
      <c r="C180" s="97" t="s">
        <v>52</v>
      </c>
      <c r="D180" s="97" t="s">
        <v>13</v>
      </c>
      <c r="E180" s="98">
        <v>17.1</v>
      </c>
      <c r="F180" s="99">
        <v>96.86</v>
      </c>
      <c r="G180" s="100">
        <f>F180*E180</f>
        <v>1656.306</v>
      </c>
      <c r="H180" s="99">
        <v>0</v>
      </c>
      <c r="I180" s="101">
        <f t="shared" si="17"/>
        <v>0</v>
      </c>
      <c r="J180" s="102">
        <f>G180+I180</f>
        <v>1656.306</v>
      </c>
      <c r="K180" s="5">
        <v>83.5</v>
      </c>
      <c r="M180" s="58">
        <v>1669.473</v>
      </c>
      <c r="N180" s="6">
        <f t="shared" si="15"/>
        <v>1656.306</v>
      </c>
      <c r="O180" s="142">
        <f t="shared" si="16"/>
        <v>13.166999999999916</v>
      </c>
      <c r="P180" s="5"/>
      <c r="Q180" s="5"/>
      <c r="R180" s="5"/>
      <c r="S180" s="79"/>
    </row>
    <row r="181" spans="1:19" s="8" customFormat="1" ht="12.75">
      <c r="A181" s="104" t="s">
        <v>212</v>
      </c>
      <c r="B181" s="104" t="s">
        <v>213</v>
      </c>
      <c r="C181" s="114"/>
      <c r="D181" s="114"/>
      <c r="E181" s="115"/>
      <c r="F181" s="116"/>
      <c r="G181" s="117"/>
      <c r="H181" s="103"/>
      <c r="I181" s="118"/>
      <c r="J181" s="119"/>
      <c r="K181" s="24"/>
      <c r="L181" s="63"/>
      <c r="M181" s="72"/>
      <c r="N181" s="6">
        <f t="shared" si="15"/>
        <v>0</v>
      </c>
      <c r="O181" s="142">
        <f t="shared" si="16"/>
        <v>0</v>
      </c>
      <c r="P181" s="24"/>
      <c r="Q181" s="24"/>
      <c r="R181" s="24"/>
      <c r="S181" s="155"/>
    </row>
    <row r="182" spans="1:19" ht="12.75">
      <c r="A182" s="96" t="s">
        <v>421</v>
      </c>
      <c r="B182" s="96" t="s">
        <v>214</v>
      </c>
      <c r="C182" s="97" t="s">
        <v>52</v>
      </c>
      <c r="D182" s="97" t="s">
        <v>13</v>
      </c>
      <c r="E182" s="98">
        <v>2.4</v>
      </c>
      <c r="F182" s="99">
        <v>85.84</v>
      </c>
      <c r="G182" s="100">
        <f>F182*E182</f>
        <v>206.016</v>
      </c>
      <c r="H182" s="99">
        <v>0</v>
      </c>
      <c r="I182" s="101">
        <f t="shared" si="17"/>
        <v>0</v>
      </c>
      <c r="J182" s="102">
        <f>G182+I182</f>
        <v>206.016</v>
      </c>
      <c r="K182" s="5">
        <v>74</v>
      </c>
      <c r="M182" s="58">
        <v>207.696</v>
      </c>
      <c r="N182" s="6">
        <f t="shared" si="15"/>
        <v>206.016</v>
      </c>
      <c r="O182" s="142">
        <f t="shared" si="16"/>
        <v>1.6800000000000068</v>
      </c>
      <c r="P182" s="5"/>
      <c r="Q182" s="5"/>
      <c r="R182" s="5"/>
      <c r="S182" s="79"/>
    </row>
    <row r="183" spans="1:19" ht="12.75">
      <c r="A183" s="96" t="s">
        <v>422</v>
      </c>
      <c r="B183" s="96" t="s">
        <v>215</v>
      </c>
      <c r="C183" s="97" t="s">
        <v>52</v>
      </c>
      <c r="D183" s="97" t="s">
        <v>13</v>
      </c>
      <c r="E183" s="98">
        <v>0.48</v>
      </c>
      <c r="F183" s="99">
        <v>119.48</v>
      </c>
      <c r="G183" s="100">
        <f>F183*E183</f>
        <v>57.3504</v>
      </c>
      <c r="H183" s="99">
        <v>0</v>
      </c>
      <c r="I183" s="101">
        <f t="shared" si="17"/>
        <v>0</v>
      </c>
      <c r="J183" s="102">
        <f>G183+I183</f>
        <v>57.3504</v>
      </c>
      <c r="K183" s="5">
        <v>103</v>
      </c>
      <c r="M183" s="58">
        <v>57.4848</v>
      </c>
      <c r="N183" s="6">
        <f t="shared" si="15"/>
        <v>57.3504</v>
      </c>
      <c r="O183" s="142">
        <f t="shared" si="16"/>
        <v>0.1343999999999994</v>
      </c>
      <c r="P183" s="5"/>
      <c r="Q183" s="5"/>
      <c r="R183" s="5"/>
      <c r="S183" s="79"/>
    </row>
    <row r="184" spans="1:19" ht="12.75">
      <c r="A184" s="96"/>
      <c r="B184" s="105" t="s">
        <v>466</v>
      </c>
      <c r="C184" s="97"/>
      <c r="D184" s="97"/>
      <c r="E184" s="98"/>
      <c r="F184" s="106"/>
      <c r="G184" s="100"/>
      <c r="H184" s="99">
        <v>0</v>
      </c>
      <c r="I184" s="101"/>
      <c r="J184" s="107">
        <f>SUM(J180:J183)</f>
        <v>1919.6724000000002</v>
      </c>
      <c r="M184" s="72">
        <v>1934.6537999999998</v>
      </c>
      <c r="N184" s="12">
        <f t="shared" si="15"/>
        <v>1919.6724000000002</v>
      </c>
      <c r="O184" s="143">
        <f t="shared" si="16"/>
        <v>14.981399999999667</v>
      </c>
      <c r="P184" s="5"/>
      <c r="Q184" s="5"/>
      <c r="R184" s="5"/>
      <c r="S184" s="79"/>
    </row>
    <row r="185" spans="1:19" s="8" customFormat="1" ht="12.75">
      <c r="A185" s="85" t="s">
        <v>216</v>
      </c>
      <c r="B185" s="85" t="s">
        <v>217</v>
      </c>
      <c r="C185" s="120"/>
      <c r="D185" s="120"/>
      <c r="E185" s="121"/>
      <c r="F185" s="122"/>
      <c r="G185" s="123"/>
      <c r="H185" s="109"/>
      <c r="I185" s="124"/>
      <c r="J185" s="125"/>
      <c r="K185" s="125"/>
      <c r="L185" s="125"/>
      <c r="M185" s="125"/>
      <c r="N185" s="125"/>
      <c r="O185" s="125"/>
      <c r="P185" s="125"/>
      <c r="Q185" s="125"/>
      <c r="R185" s="125"/>
      <c r="S185" s="155"/>
    </row>
    <row r="186" spans="1:19" s="8" customFormat="1" ht="12.75">
      <c r="A186" s="104" t="s">
        <v>218</v>
      </c>
      <c r="B186" s="104" t="s">
        <v>219</v>
      </c>
      <c r="C186" s="114"/>
      <c r="D186" s="114"/>
      <c r="E186" s="115"/>
      <c r="F186" s="116"/>
      <c r="G186" s="117"/>
      <c r="H186" s="99">
        <v>0</v>
      </c>
      <c r="I186" s="118"/>
      <c r="J186" s="119"/>
      <c r="K186" s="24"/>
      <c r="L186" s="63"/>
      <c r="M186" s="72"/>
      <c r="N186" s="6">
        <f t="shared" si="15"/>
        <v>0</v>
      </c>
      <c r="O186" s="142">
        <f t="shared" si="16"/>
        <v>0</v>
      </c>
      <c r="P186" s="24"/>
      <c r="Q186" s="24"/>
      <c r="R186" s="24"/>
      <c r="S186" s="155"/>
    </row>
    <row r="187" spans="1:19" ht="25.5">
      <c r="A187" s="96" t="s">
        <v>423</v>
      </c>
      <c r="B187" s="96" t="s">
        <v>220</v>
      </c>
      <c r="C187" s="97" t="s">
        <v>52</v>
      </c>
      <c r="D187" s="97" t="s">
        <v>13</v>
      </c>
      <c r="E187" s="98">
        <v>43.6</v>
      </c>
      <c r="F187" s="99">
        <v>140.36</v>
      </c>
      <c r="G187" s="100">
        <f>F187*E187</f>
        <v>6119.696000000001</v>
      </c>
      <c r="H187" s="99">
        <v>0</v>
      </c>
      <c r="I187" s="101">
        <f t="shared" si="17"/>
        <v>0</v>
      </c>
      <c r="J187" s="102">
        <f>G187+I187</f>
        <v>6119.696000000001</v>
      </c>
      <c r="K187" s="5">
        <v>121</v>
      </c>
      <c r="M187" s="58">
        <v>6124.0560000000005</v>
      </c>
      <c r="N187" s="6">
        <f t="shared" si="15"/>
        <v>6119.696000000001</v>
      </c>
      <c r="O187" s="142">
        <f t="shared" si="16"/>
        <v>4.359999999999673</v>
      </c>
      <c r="P187" s="5"/>
      <c r="Q187" s="5"/>
      <c r="R187" s="5"/>
      <c r="S187" s="79"/>
    </row>
    <row r="188" spans="1:19" ht="12.75">
      <c r="A188" s="96"/>
      <c r="B188" s="105" t="s">
        <v>466</v>
      </c>
      <c r="C188" s="97"/>
      <c r="D188" s="97"/>
      <c r="E188" s="98"/>
      <c r="F188" s="106"/>
      <c r="G188" s="100"/>
      <c r="H188" s="103"/>
      <c r="I188" s="101"/>
      <c r="J188" s="107">
        <f>SUM(J187)</f>
        <v>6119.696000000001</v>
      </c>
      <c r="M188" s="72">
        <v>6124.0560000000005</v>
      </c>
      <c r="N188" s="12">
        <f t="shared" si="15"/>
        <v>6119.696000000001</v>
      </c>
      <c r="O188" s="143">
        <f t="shared" si="16"/>
        <v>4.359999999999673</v>
      </c>
      <c r="P188" s="5"/>
      <c r="Q188" s="5"/>
      <c r="R188" s="5"/>
      <c r="S188" s="79"/>
    </row>
    <row r="189" spans="1:19" s="8" customFormat="1" ht="12.75">
      <c r="A189" s="85" t="s">
        <v>221</v>
      </c>
      <c r="B189" s="85" t="s">
        <v>222</v>
      </c>
      <c r="C189" s="120"/>
      <c r="D189" s="120"/>
      <c r="E189" s="121"/>
      <c r="F189" s="122"/>
      <c r="G189" s="123"/>
      <c r="H189" s="109"/>
      <c r="I189" s="124"/>
      <c r="J189" s="125"/>
      <c r="K189" s="125"/>
      <c r="L189" s="125"/>
      <c r="M189" s="125"/>
      <c r="N189" s="125"/>
      <c r="O189" s="125"/>
      <c r="P189" s="125"/>
      <c r="Q189" s="125"/>
      <c r="R189" s="125"/>
      <c r="S189" s="155"/>
    </row>
    <row r="190" spans="1:19" s="8" customFormat="1" ht="12.75">
      <c r="A190" s="104" t="s">
        <v>223</v>
      </c>
      <c r="B190" s="104" t="s">
        <v>224</v>
      </c>
      <c r="C190" s="114"/>
      <c r="D190" s="114"/>
      <c r="E190" s="115"/>
      <c r="F190" s="116"/>
      <c r="G190" s="117"/>
      <c r="H190" s="99">
        <v>0</v>
      </c>
      <c r="I190" s="118"/>
      <c r="J190" s="119"/>
      <c r="K190" s="24"/>
      <c r="L190" s="63"/>
      <c r="M190" s="72"/>
      <c r="N190" s="6">
        <f t="shared" si="15"/>
        <v>0</v>
      </c>
      <c r="O190" s="142">
        <f t="shared" si="16"/>
        <v>0</v>
      </c>
      <c r="P190" s="24"/>
      <c r="Q190" s="24"/>
      <c r="R190" s="24"/>
      <c r="S190" s="155"/>
    </row>
    <row r="191" spans="1:19" ht="25.5">
      <c r="A191" s="96" t="s">
        <v>424</v>
      </c>
      <c r="B191" s="96" t="s">
        <v>225</v>
      </c>
      <c r="C191" s="97" t="s">
        <v>23</v>
      </c>
      <c r="D191" s="97" t="s">
        <v>13</v>
      </c>
      <c r="E191" s="98">
        <v>345.89</v>
      </c>
      <c r="F191" s="99">
        <v>39.21</v>
      </c>
      <c r="G191" s="100">
        <f>F191*E191</f>
        <v>13562.3469</v>
      </c>
      <c r="H191" s="99">
        <v>0</v>
      </c>
      <c r="I191" s="101">
        <f t="shared" si="17"/>
        <v>0</v>
      </c>
      <c r="J191" s="102">
        <f>G191+I191</f>
        <v>13562.3469</v>
      </c>
      <c r="K191" s="5">
        <v>33.8</v>
      </c>
      <c r="M191" s="58">
        <v>13579.641399999999</v>
      </c>
      <c r="N191" s="6">
        <f t="shared" si="15"/>
        <v>13562.3469</v>
      </c>
      <c r="O191" s="142">
        <f t="shared" si="16"/>
        <v>17.294499999998152</v>
      </c>
      <c r="P191" s="5"/>
      <c r="Q191" s="5"/>
      <c r="R191" s="5"/>
      <c r="S191" s="79"/>
    </row>
    <row r="192" spans="1:19" ht="12.75">
      <c r="A192" s="96"/>
      <c r="B192" s="105" t="s">
        <v>466</v>
      </c>
      <c r="C192" s="97"/>
      <c r="D192" s="97"/>
      <c r="E192" s="98"/>
      <c r="F192" s="106"/>
      <c r="G192" s="100"/>
      <c r="H192" s="103"/>
      <c r="I192" s="101"/>
      <c r="J192" s="107">
        <f>SUM(J191)</f>
        <v>13562.3469</v>
      </c>
      <c r="M192" s="72">
        <v>13579.641399999999</v>
      </c>
      <c r="N192" s="12">
        <f t="shared" si="15"/>
        <v>13562.3469</v>
      </c>
      <c r="O192" s="143">
        <f t="shared" si="16"/>
        <v>17.294499999998152</v>
      </c>
      <c r="P192" s="5"/>
      <c r="Q192" s="5"/>
      <c r="R192" s="5"/>
      <c r="S192" s="79"/>
    </row>
    <row r="193" spans="1:19" s="8" customFormat="1" ht="12.75">
      <c r="A193" s="85" t="s">
        <v>226</v>
      </c>
      <c r="B193" s="85" t="s">
        <v>227</v>
      </c>
      <c r="C193" s="120"/>
      <c r="D193" s="120"/>
      <c r="E193" s="121"/>
      <c r="F193" s="122"/>
      <c r="G193" s="123"/>
      <c r="H193" s="109"/>
      <c r="I193" s="124"/>
      <c r="J193" s="125"/>
      <c r="K193" s="125"/>
      <c r="L193" s="125"/>
      <c r="M193" s="125"/>
      <c r="N193" s="125"/>
      <c r="O193" s="125"/>
      <c r="P193" s="125"/>
      <c r="Q193" s="125"/>
      <c r="R193" s="125"/>
      <c r="S193" s="155"/>
    </row>
    <row r="194" spans="1:19" s="8" customFormat="1" ht="12.75">
      <c r="A194" s="104" t="s">
        <v>228</v>
      </c>
      <c r="B194" s="104" t="s">
        <v>229</v>
      </c>
      <c r="C194" s="114"/>
      <c r="D194" s="114"/>
      <c r="E194" s="115"/>
      <c r="F194" s="116"/>
      <c r="G194" s="117"/>
      <c r="H194" s="103"/>
      <c r="I194" s="118"/>
      <c r="J194" s="119"/>
      <c r="K194" s="24"/>
      <c r="L194" s="63"/>
      <c r="M194" s="72"/>
      <c r="N194" s="6">
        <f t="shared" si="15"/>
        <v>0</v>
      </c>
      <c r="O194" s="142">
        <f t="shared" si="16"/>
        <v>0</v>
      </c>
      <c r="P194" s="24"/>
      <c r="Q194" s="24"/>
      <c r="R194" s="24"/>
      <c r="S194" s="155"/>
    </row>
    <row r="195" spans="1:19" ht="25.5">
      <c r="A195" s="96" t="s">
        <v>425</v>
      </c>
      <c r="B195" s="96" t="s">
        <v>230</v>
      </c>
      <c r="C195" s="97" t="s">
        <v>23</v>
      </c>
      <c r="D195" s="97" t="s">
        <v>13</v>
      </c>
      <c r="E195" s="98">
        <v>997.23</v>
      </c>
      <c r="F195" s="99">
        <v>2.32</v>
      </c>
      <c r="G195" s="100">
        <f>F195*E195</f>
        <v>2313.5735999999997</v>
      </c>
      <c r="H195" s="99">
        <v>4.51</v>
      </c>
      <c r="I195" s="101">
        <f t="shared" si="17"/>
        <v>4497.5073</v>
      </c>
      <c r="J195" s="102">
        <f>G195+I195</f>
        <v>6811.0809</v>
      </c>
      <c r="K195" s="5">
        <v>2</v>
      </c>
      <c r="L195" s="62">
        <v>3.89</v>
      </c>
      <c r="M195" s="58">
        <v>6821.0532</v>
      </c>
      <c r="N195" s="6">
        <f t="shared" si="15"/>
        <v>6811.0809</v>
      </c>
      <c r="O195" s="142">
        <f t="shared" si="16"/>
        <v>9.97230000000036</v>
      </c>
      <c r="P195" s="5"/>
      <c r="Q195" s="5"/>
      <c r="R195" s="5"/>
      <c r="S195" s="79"/>
    </row>
    <row r="196" spans="1:19" ht="12.75">
      <c r="A196" s="96" t="s">
        <v>426</v>
      </c>
      <c r="B196" s="96" t="s">
        <v>231</v>
      </c>
      <c r="C196" s="97" t="s">
        <v>23</v>
      </c>
      <c r="D196" s="97" t="s">
        <v>13</v>
      </c>
      <c r="E196" s="98">
        <v>123.4</v>
      </c>
      <c r="F196" s="99">
        <v>3.48</v>
      </c>
      <c r="G196" s="100">
        <f>F196*E196</f>
        <v>429.432</v>
      </c>
      <c r="H196" s="99">
        <v>4.04</v>
      </c>
      <c r="I196" s="101">
        <f t="shared" si="17"/>
        <v>498.536</v>
      </c>
      <c r="J196" s="102">
        <f>G196+I196</f>
        <v>927.9680000000001</v>
      </c>
      <c r="K196" s="5">
        <v>3</v>
      </c>
      <c r="L196" s="62">
        <v>3.48</v>
      </c>
      <c r="M196" s="58">
        <v>929.202</v>
      </c>
      <c r="N196" s="6">
        <f t="shared" si="15"/>
        <v>927.9680000000001</v>
      </c>
      <c r="O196" s="142">
        <f t="shared" si="16"/>
        <v>1.2339999999999236</v>
      </c>
      <c r="P196" s="5"/>
      <c r="Q196" s="5"/>
      <c r="R196" s="5"/>
      <c r="S196" s="79"/>
    </row>
    <row r="197" spans="1:19" ht="25.5">
      <c r="A197" s="96" t="s">
        <v>427</v>
      </c>
      <c r="B197" s="96" t="s">
        <v>232</v>
      </c>
      <c r="C197" s="97" t="s">
        <v>23</v>
      </c>
      <c r="D197" s="97" t="s">
        <v>13</v>
      </c>
      <c r="E197" s="98">
        <v>527.94</v>
      </c>
      <c r="F197" s="99">
        <v>6.84</v>
      </c>
      <c r="G197" s="100">
        <f>F197*E197</f>
        <v>3611.1096000000002</v>
      </c>
      <c r="H197" s="99">
        <v>4.64</v>
      </c>
      <c r="I197" s="101">
        <f t="shared" si="17"/>
        <v>2449.6416</v>
      </c>
      <c r="J197" s="102">
        <f>G197+I197</f>
        <v>6060.751200000001</v>
      </c>
      <c r="K197" s="5">
        <v>5.9</v>
      </c>
      <c r="L197" s="62">
        <v>4</v>
      </c>
      <c r="M197" s="58">
        <v>6081.8688</v>
      </c>
      <c r="N197" s="6">
        <f t="shared" si="15"/>
        <v>6060.751200000001</v>
      </c>
      <c r="O197" s="142">
        <f t="shared" si="16"/>
        <v>21.117599999999584</v>
      </c>
      <c r="P197" s="5"/>
      <c r="Q197" s="5"/>
      <c r="R197" s="5"/>
      <c r="S197" s="79"/>
    </row>
    <row r="198" spans="1:19" ht="12.75">
      <c r="A198" s="96" t="s">
        <v>428</v>
      </c>
      <c r="B198" s="96" t="s">
        <v>24</v>
      </c>
      <c r="C198" s="97" t="s">
        <v>23</v>
      </c>
      <c r="D198" s="97" t="s">
        <v>13</v>
      </c>
      <c r="E198" s="98">
        <v>345.89</v>
      </c>
      <c r="F198" s="99">
        <v>3.48</v>
      </c>
      <c r="G198" s="100">
        <f>F198*E198</f>
        <v>1203.6971999999998</v>
      </c>
      <c r="H198" s="99">
        <v>3.75</v>
      </c>
      <c r="I198" s="101">
        <f t="shared" si="17"/>
        <v>1297.0874999999999</v>
      </c>
      <c r="J198" s="102">
        <f>G198+I198</f>
        <v>2500.7846999999997</v>
      </c>
      <c r="K198" s="5">
        <v>3</v>
      </c>
      <c r="L198" s="62">
        <v>3.23</v>
      </c>
      <c r="M198" s="58">
        <v>2504.2436</v>
      </c>
      <c r="N198" s="6">
        <f t="shared" si="15"/>
        <v>2500.7846999999997</v>
      </c>
      <c r="O198" s="142">
        <f t="shared" si="16"/>
        <v>3.458900000000085</v>
      </c>
      <c r="P198" s="5"/>
      <c r="Q198" s="5"/>
      <c r="R198" s="5"/>
      <c r="S198" s="79"/>
    </row>
    <row r="199" spans="1:19" s="8" customFormat="1" ht="12.75">
      <c r="A199" s="104" t="s">
        <v>233</v>
      </c>
      <c r="B199" s="104" t="s">
        <v>234</v>
      </c>
      <c r="C199" s="114"/>
      <c r="D199" s="114"/>
      <c r="E199" s="115"/>
      <c r="F199" s="116"/>
      <c r="G199" s="117"/>
      <c r="H199" s="103"/>
      <c r="I199" s="118"/>
      <c r="J199" s="119"/>
      <c r="K199" s="24"/>
      <c r="L199" s="63"/>
      <c r="M199" s="72"/>
      <c r="N199" s="6">
        <f t="shared" si="15"/>
        <v>0</v>
      </c>
      <c r="O199" s="142">
        <f t="shared" si="16"/>
        <v>0</v>
      </c>
      <c r="P199" s="24"/>
      <c r="Q199" s="24"/>
      <c r="R199" s="24"/>
      <c r="S199" s="155"/>
    </row>
    <row r="200" spans="1:19" ht="25.5">
      <c r="A200" s="96" t="s">
        <v>429</v>
      </c>
      <c r="B200" s="96" t="s">
        <v>235</v>
      </c>
      <c r="C200" s="97" t="s">
        <v>23</v>
      </c>
      <c r="D200" s="97" t="s">
        <v>13</v>
      </c>
      <c r="E200" s="98">
        <v>68.42</v>
      </c>
      <c r="F200" s="99">
        <v>3.11</v>
      </c>
      <c r="G200" s="100">
        <f>F200*E200</f>
        <v>212.7862</v>
      </c>
      <c r="H200" s="99">
        <v>5.8</v>
      </c>
      <c r="I200" s="101">
        <f t="shared" si="17"/>
        <v>396.836</v>
      </c>
      <c r="J200" s="102">
        <f>G200+I200</f>
        <v>609.6222</v>
      </c>
      <c r="K200" s="5">
        <v>2.68</v>
      </c>
      <c r="L200" s="62">
        <v>5</v>
      </c>
      <c r="M200" s="58">
        <v>610.3063999999999</v>
      </c>
      <c r="N200" s="6">
        <f t="shared" si="15"/>
        <v>609.6222</v>
      </c>
      <c r="O200" s="142">
        <f t="shared" si="16"/>
        <v>0.6841999999999189</v>
      </c>
      <c r="P200" s="5"/>
      <c r="Q200" s="5"/>
      <c r="R200" s="5"/>
      <c r="S200" s="79"/>
    </row>
    <row r="201" spans="1:19" ht="25.5">
      <c r="A201" s="96" t="s">
        <v>430</v>
      </c>
      <c r="B201" s="96" t="s">
        <v>236</v>
      </c>
      <c r="C201" s="97" t="s">
        <v>23</v>
      </c>
      <c r="D201" s="97" t="s">
        <v>13</v>
      </c>
      <c r="E201" s="98">
        <v>68.42</v>
      </c>
      <c r="F201" s="99">
        <v>4.64</v>
      </c>
      <c r="G201" s="100">
        <f>F201*E201</f>
        <v>317.4688</v>
      </c>
      <c r="H201" s="99">
        <v>3.39</v>
      </c>
      <c r="I201" s="101">
        <f t="shared" si="17"/>
        <v>231.9438</v>
      </c>
      <c r="J201" s="102">
        <f>G201+I201</f>
        <v>549.4126</v>
      </c>
      <c r="K201" s="5">
        <v>4</v>
      </c>
      <c r="L201" s="62">
        <v>2.92</v>
      </c>
      <c r="M201" s="58">
        <v>550.0968</v>
      </c>
      <c r="N201" s="6">
        <f t="shared" si="15"/>
        <v>549.4126</v>
      </c>
      <c r="O201" s="142">
        <f t="shared" si="16"/>
        <v>0.6842000000000326</v>
      </c>
      <c r="P201" s="5"/>
      <c r="Q201" s="5"/>
      <c r="R201" s="5"/>
      <c r="S201" s="79"/>
    </row>
    <row r="202" spans="1:19" s="8" customFormat="1" ht="12.75">
      <c r="A202" s="104" t="s">
        <v>237</v>
      </c>
      <c r="B202" s="104" t="s">
        <v>238</v>
      </c>
      <c r="C202" s="114"/>
      <c r="D202" s="114"/>
      <c r="E202" s="115"/>
      <c r="F202" s="116"/>
      <c r="G202" s="117"/>
      <c r="H202" s="103"/>
      <c r="I202" s="118"/>
      <c r="J202" s="119"/>
      <c r="K202" s="24"/>
      <c r="L202" s="63"/>
      <c r="M202" s="72"/>
      <c r="N202" s="6">
        <f t="shared" si="15"/>
        <v>0</v>
      </c>
      <c r="O202" s="142">
        <f t="shared" si="16"/>
        <v>0</v>
      </c>
      <c r="P202" s="24"/>
      <c r="Q202" s="24"/>
      <c r="R202" s="24"/>
      <c r="S202" s="155"/>
    </row>
    <row r="203" spans="1:19" ht="25.5">
      <c r="A203" s="96" t="s">
        <v>431</v>
      </c>
      <c r="B203" s="96" t="s">
        <v>239</v>
      </c>
      <c r="C203" s="97" t="s">
        <v>23</v>
      </c>
      <c r="D203" s="97" t="s">
        <v>13</v>
      </c>
      <c r="E203" s="98">
        <v>24.57</v>
      </c>
      <c r="F203" s="99">
        <v>6.84</v>
      </c>
      <c r="G203" s="100">
        <f>F203*E203</f>
        <v>168.0588</v>
      </c>
      <c r="H203" s="99">
        <v>7.02</v>
      </c>
      <c r="I203" s="101">
        <f t="shared" si="17"/>
        <v>172.48139999999998</v>
      </c>
      <c r="J203" s="102">
        <f>G203+I203</f>
        <v>340.54019999999997</v>
      </c>
      <c r="K203" s="5">
        <v>5.9</v>
      </c>
      <c r="L203" s="62">
        <v>6.05</v>
      </c>
      <c r="M203" s="58">
        <v>342.0144</v>
      </c>
      <c r="N203" s="6">
        <f t="shared" si="15"/>
        <v>340.54019999999997</v>
      </c>
      <c r="O203" s="142">
        <f t="shared" si="16"/>
        <v>1.474200000000053</v>
      </c>
      <c r="P203" s="5"/>
      <c r="Q203" s="5"/>
      <c r="R203" s="5"/>
      <c r="S203" s="79"/>
    </row>
    <row r="204" spans="1:19" s="8" customFormat="1" ht="12.75">
      <c r="A204" s="104" t="s">
        <v>240</v>
      </c>
      <c r="B204" s="104" t="s">
        <v>241</v>
      </c>
      <c r="C204" s="114"/>
      <c r="D204" s="114"/>
      <c r="E204" s="115"/>
      <c r="F204" s="116"/>
      <c r="G204" s="117"/>
      <c r="H204" s="103"/>
      <c r="I204" s="118"/>
      <c r="J204" s="119"/>
      <c r="K204" s="24"/>
      <c r="L204" s="63"/>
      <c r="M204" s="72"/>
      <c r="N204" s="6">
        <f t="shared" si="15"/>
        <v>0</v>
      </c>
      <c r="O204" s="142">
        <f t="shared" si="16"/>
        <v>0</v>
      </c>
      <c r="P204" s="24"/>
      <c r="Q204" s="24"/>
      <c r="R204" s="24"/>
      <c r="S204" s="155"/>
    </row>
    <row r="205" spans="1:19" ht="12.75">
      <c r="A205" s="96" t="s">
        <v>432</v>
      </c>
      <c r="B205" s="96" t="s">
        <v>242</v>
      </c>
      <c r="C205" s="97" t="s">
        <v>23</v>
      </c>
      <c r="D205" s="97" t="s">
        <v>13</v>
      </c>
      <c r="E205" s="98">
        <v>8.55</v>
      </c>
      <c r="F205" s="99">
        <v>5.8</v>
      </c>
      <c r="G205" s="100">
        <f>F205*E205</f>
        <v>49.59</v>
      </c>
      <c r="H205" s="99">
        <v>8.12</v>
      </c>
      <c r="I205" s="101">
        <f t="shared" si="17"/>
        <v>69.426</v>
      </c>
      <c r="J205" s="102">
        <f>G205+I205</f>
        <v>119.016</v>
      </c>
      <c r="K205" s="5">
        <v>5</v>
      </c>
      <c r="L205" s="62">
        <v>7</v>
      </c>
      <c r="M205" s="58">
        <v>126.54</v>
      </c>
      <c r="N205" s="6">
        <f t="shared" si="15"/>
        <v>119.016</v>
      </c>
      <c r="O205" s="142">
        <f t="shared" si="16"/>
        <v>7.524000000000001</v>
      </c>
      <c r="P205" s="5"/>
      <c r="Q205" s="5"/>
      <c r="R205" s="5"/>
      <c r="S205" s="79"/>
    </row>
    <row r="206" spans="1:19" ht="12.75">
      <c r="A206" s="96"/>
      <c r="B206" s="105" t="s">
        <v>466</v>
      </c>
      <c r="C206" s="97"/>
      <c r="D206" s="97"/>
      <c r="E206" s="98"/>
      <c r="F206" s="106"/>
      <c r="G206" s="100"/>
      <c r="H206" s="99">
        <v>0</v>
      </c>
      <c r="I206" s="101"/>
      <c r="J206" s="107">
        <f>SUM(J195:J205)</f>
        <v>17919.1758</v>
      </c>
      <c r="M206" s="72">
        <v>17965.3252</v>
      </c>
      <c r="N206" s="12">
        <f t="shared" si="15"/>
        <v>17919.1758</v>
      </c>
      <c r="O206" s="143">
        <f t="shared" si="16"/>
        <v>46.14939999999842</v>
      </c>
      <c r="P206" s="5"/>
      <c r="Q206" s="5"/>
      <c r="R206" s="5"/>
      <c r="S206" s="79"/>
    </row>
    <row r="207" spans="1:19" s="8" customFormat="1" ht="12.75">
      <c r="A207" s="85" t="s">
        <v>243</v>
      </c>
      <c r="B207" s="85" t="s">
        <v>244</v>
      </c>
      <c r="C207" s="120"/>
      <c r="D207" s="120"/>
      <c r="E207" s="121"/>
      <c r="F207" s="122"/>
      <c r="G207" s="123"/>
      <c r="H207" s="109"/>
      <c r="I207" s="124"/>
      <c r="J207" s="125"/>
      <c r="K207" s="125"/>
      <c r="L207" s="125"/>
      <c r="M207" s="125"/>
      <c r="N207" s="125"/>
      <c r="O207" s="125"/>
      <c r="P207" s="125"/>
      <c r="Q207" s="125"/>
      <c r="R207" s="125"/>
      <c r="S207" s="155"/>
    </row>
    <row r="208" spans="1:19" s="8" customFormat="1" ht="12.75">
      <c r="A208" s="104" t="s">
        <v>245</v>
      </c>
      <c r="B208" s="104" t="s">
        <v>246</v>
      </c>
      <c r="C208" s="114"/>
      <c r="D208" s="114"/>
      <c r="E208" s="115"/>
      <c r="F208" s="116"/>
      <c r="G208" s="117"/>
      <c r="H208" s="103"/>
      <c r="I208" s="118"/>
      <c r="J208" s="119"/>
      <c r="K208" s="24"/>
      <c r="L208" s="63"/>
      <c r="M208" s="72"/>
      <c r="N208" s="6">
        <f aca="true" t="shared" si="18" ref="N208:N233">J208</f>
        <v>0</v>
      </c>
      <c r="O208" s="142">
        <f aca="true" t="shared" si="19" ref="O208:O233">M208-N208</f>
        <v>0</v>
      </c>
      <c r="P208" s="24"/>
      <c r="Q208" s="24"/>
      <c r="R208" s="24"/>
      <c r="S208" s="155"/>
    </row>
    <row r="209" spans="1:19" ht="25.5">
      <c r="A209" s="96" t="s">
        <v>433</v>
      </c>
      <c r="B209" s="96" t="s">
        <v>247</v>
      </c>
      <c r="C209" s="97" t="s">
        <v>23</v>
      </c>
      <c r="D209" s="97" t="s">
        <v>17</v>
      </c>
      <c r="E209" s="98">
        <v>3</v>
      </c>
      <c r="F209" s="99">
        <v>31.82</v>
      </c>
      <c r="G209" s="100">
        <f>F209*E209</f>
        <v>95.46000000000001</v>
      </c>
      <c r="H209" s="99">
        <v>11.14</v>
      </c>
      <c r="I209" s="101">
        <f t="shared" si="17"/>
        <v>33.42</v>
      </c>
      <c r="J209" s="102">
        <f>G209+I209</f>
        <v>128.88</v>
      </c>
      <c r="K209" s="57">
        <f>0.85*'ORÇAMENTO CRICIUMA FINAL (2)'!F206</f>
        <v>27.4295</v>
      </c>
      <c r="L209" s="69">
        <f>0.35*K209</f>
        <v>9.600325</v>
      </c>
      <c r="M209" s="58">
        <v>157.29</v>
      </c>
      <c r="N209" s="6">
        <f t="shared" si="18"/>
        <v>128.88</v>
      </c>
      <c r="O209" s="142">
        <f t="shared" si="19"/>
        <v>28.409999999999997</v>
      </c>
      <c r="P209" s="5"/>
      <c r="Q209" s="5"/>
      <c r="R209" s="5"/>
      <c r="S209" s="79"/>
    </row>
    <row r="210" spans="1:19" ht="12.75">
      <c r="A210" s="96" t="s">
        <v>434</v>
      </c>
      <c r="B210" s="96" t="s">
        <v>248</v>
      </c>
      <c r="C210" s="97" t="s">
        <v>52</v>
      </c>
      <c r="D210" s="97" t="s">
        <v>17</v>
      </c>
      <c r="E210" s="98">
        <v>3</v>
      </c>
      <c r="F210" s="99">
        <v>141.46</v>
      </c>
      <c r="G210" s="100">
        <f>F210*E210</f>
        <v>424.38</v>
      </c>
      <c r="H210" s="99">
        <v>0</v>
      </c>
      <c r="I210" s="101">
        <f t="shared" si="17"/>
        <v>0</v>
      </c>
      <c r="J210" s="102">
        <f>G210+I210</f>
        <v>424.38</v>
      </c>
      <c r="K210" s="57">
        <v>121.95</v>
      </c>
      <c r="L210" s="69"/>
      <c r="M210" s="58">
        <v>427.98</v>
      </c>
      <c r="N210" s="6">
        <f t="shared" si="18"/>
        <v>424.38</v>
      </c>
      <c r="O210" s="142">
        <f t="shared" si="19"/>
        <v>3.6000000000000227</v>
      </c>
      <c r="P210" s="5"/>
      <c r="Q210" s="5"/>
      <c r="R210" s="5"/>
      <c r="S210" s="79"/>
    </row>
    <row r="211" spans="1:19" ht="25.5">
      <c r="A211" s="96" t="s">
        <v>435</v>
      </c>
      <c r="B211" s="96" t="s">
        <v>249</v>
      </c>
      <c r="C211" s="97" t="s">
        <v>23</v>
      </c>
      <c r="D211" s="97" t="s">
        <v>17</v>
      </c>
      <c r="E211" s="98">
        <v>1</v>
      </c>
      <c r="F211" s="99">
        <v>425.14</v>
      </c>
      <c r="G211" s="100">
        <f>F211*E211</f>
        <v>425.14</v>
      </c>
      <c r="H211" s="99">
        <v>148.8</v>
      </c>
      <c r="I211" s="101">
        <f t="shared" si="17"/>
        <v>148.8</v>
      </c>
      <c r="J211" s="102">
        <f>G211+I211</f>
        <v>573.94</v>
      </c>
      <c r="K211" s="57">
        <v>366.5</v>
      </c>
      <c r="L211" s="69">
        <f>0.35*K211</f>
        <v>128.275</v>
      </c>
      <c r="M211" s="58">
        <v>574.97</v>
      </c>
      <c r="N211" s="6">
        <f t="shared" si="18"/>
        <v>573.94</v>
      </c>
      <c r="O211" s="142">
        <f t="shared" si="19"/>
        <v>1.0299999999999727</v>
      </c>
      <c r="P211" s="5"/>
      <c r="Q211" s="5"/>
      <c r="R211" s="5"/>
      <c r="S211" s="79"/>
    </row>
    <row r="212" spans="1:19" ht="25.5">
      <c r="A212" s="96" t="s">
        <v>436</v>
      </c>
      <c r="B212" s="96" t="s">
        <v>250</v>
      </c>
      <c r="C212" s="97" t="s">
        <v>23</v>
      </c>
      <c r="D212" s="97" t="s">
        <v>17</v>
      </c>
      <c r="E212" s="98">
        <v>5</v>
      </c>
      <c r="F212" s="99">
        <v>200.68</v>
      </c>
      <c r="G212" s="100">
        <f>F212*E212</f>
        <v>1003.4000000000001</v>
      </c>
      <c r="H212" s="99">
        <v>70.24</v>
      </c>
      <c r="I212" s="101">
        <f t="shared" si="17"/>
        <v>351.2</v>
      </c>
      <c r="J212" s="102">
        <f>G212+I212</f>
        <v>1354.6000000000001</v>
      </c>
      <c r="K212" s="57">
        <v>173</v>
      </c>
      <c r="L212" s="69">
        <f>0.35*K212</f>
        <v>60.55</v>
      </c>
      <c r="M212" s="58">
        <v>1354.65</v>
      </c>
      <c r="N212" s="6">
        <f t="shared" si="18"/>
        <v>1354.6000000000001</v>
      </c>
      <c r="O212" s="142">
        <f t="shared" si="19"/>
        <v>0.049999999999954525</v>
      </c>
      <c r="P212" s="5"/>
      <c r="Q212" s="5"/>
      <c r="R212" s="5"/>
      <c r="S212" s="79"/>
    </row>
    <row r="213" spans="1:19" s="8" customFormat="1" ht="12.75">
      <c r="A213" s="104" t="s">
        <v>251</v>
      </c>
      <c r="B213" s="104" t="s">
        <v>252</v>
      </c>
      <c r="C213" s="114"/>
      <c r="D213" s="114"/>
      <c r="E213" s="115"/>
      <c r="F213" s="116"/>
      <c r="G213" s="117"/>
      <c r="H213" s="103"/>
      <c r="I213" s="118"/>
      <c r="J213" s="119"/>
      <c r="K213" s="57"/>
      <c r="L213" s="69"/>
      <c r="M213" s="72"/>
      <c r="N213" s="6">
        <f t="shared" si="18"/>
        <v>0</v>
      </c>
      <c r="O213" s="142">
        <f t="shared" si="19"/>
        <v>0</v>
      </c>
      <c r="P213" s="24"/>
      <c r="Q213" s="24"/>
      <c r="R213" s="24"/>
      <c r="S213" s="155"/>
    </row>
    <row r="214" spans="1:19" ht="12.75">
      <c r="A214" s="96" t="s">
        <v>437</v>
      </c>
      <c r="B214" s="96" t="s">
        <v>253</v>
      </c>
      <c r="C214" s="97" t="s">
        <v>23</v>
      </c>
      <c r="D214" s="97" t="s">
        <v>17</v>
      </c>
      <c r="E214" s="98">
        <v>1</v>
      </c>
      <c r="F214" s="99">
        <v>18.79</v>
      </c>
      <c r="G214" s="100">
        <f>F214*E214</f>
        <v>18.79</v>
      </c>
      <c r="H214" s="99">
        <v>6.58</v>
      </c>
      <c r="I214" s="101">
        <f t="shared" si="17"/>
        <v>6.58</v>
      </c>
      <c r="J214" s="102">
        <f>G214+I214</f>
        <v>25.369999999999997</v>
      </c>
      <c r="K214" s="57">
        <f>0.85*'ORÇAMENTO CRICIUMA FINAL (2)'!F211</f>
        <v>16.200999999999997</v>
      </c>
      <c r="L214" s="69">
        <f>0.35*K214</f>
        <v>5.670349999999998</v>
      </c>
      <c r="M214" s="58">
        <v>25.78</v>
      </c>
      <c r="N214" s="6">
        <f t="shared" si="18"/>
        <v>25.369999999999997</v>
      </c>
      <c r="O214" s="142">
        <f t="shared" si="19"/>
        <v>0.4100000000000037</v>
      </c>
      <c r="P214" s="5"/>
      <c r="Q214" s="5"/>
      <c r="R214" s="5"/>
      <c r="S214" s="79"/>
    </row>
    <row r="215" spans="1:19" ht="12.75">
      <c r="A215" s="96" t="s">
        <v>438</v>
      </c>
      <c r="B215" s="96" t="s">
        <v>254</v>
      </c>
      <c r="C215" s="97" t="s">
        <v>52</v>
      </c>
      <c r="D215" s="97" t="s">
        <v>17</v>
      </c>
      <c r="E215" s="98">
        <v>6</v>
      </c>
      <c r="F215" s="99">
        <v>158.84</v>
      </c>
      <c r="G215" s="100">
        <f>F215*E215</f>
        <v>953.04</v>
      </c>
      <c r="H215" s="99">
        <v>0</v>
      </c>
      <c r="I215" s="101">
        <f t="shared" si="17"/>
        <v>0</v>
      </c>
      <c r="J215" s="102">
        <f>G215+I215</f>
        <v>953.04</v>
      </c>
      <c r="K215" s="57">
        <v>136.93</v>
      </c>
      <c r="L215" s="69"/>
      <c r="M215" s="58">
        <v>953.1</v>
      </c>
      <c r="N215" s="6">
        <f t="shared" si="18"/>
        <v>953.04</v>
      </c>
      <c r="O215" s="142">
        <f t="shared" si="19"/>
        <v>0.06000000000005912</v>
      </c>
      <c r="P215" s="5"/>
      <c r="Q215" s="5"/>
      <c r="R215" s="5"/>
      <c r="S215" s="79"/>
    </row>
    <row r="216" spans="1:19" ht="25.5">
      <c r="A216" s="96" t="s">
        <v>439</v>
      </c>
      <c r="B216" s="96" t="s">
        <v>255</v>
      </c>
      <c r="C216" s="97" t="s">
        <v>52</v>
      </c>
      <c r="D216" s="97" t="s">
        <v>17</v>
      </c>
      <c r="E216" s="98">
        <v>1</v>
      </c>
      <c r="F216" s="99">
        <v>183.86</v>
      </c>
      <c r="G216" s="100">
        <f>F216*E216</f>
        <v>183.86</v>
      </c>
      <c r="H216" s="99">
        <v>0</v>
      </c>
      <c r="I216" s="101">
        <f t="shared" si="17"/>
        <v>0</v>
      </c>
      <c r="J216" s="102">
        <f>G216+I216</f>
        <v>183.86</v>
      </c>
      <c r="K216" s="57">
        <v>158.5</v>
      </c>
      <c r="L216" s="69"/>
      <c r="M216" s="58">
        <v>183.89</v>
      </c>
      <c r="N216" s="6">
        <f t="shared" si="18"/>
        <v>183.86</v>
      </c>
      <c r="O216" s="142">
        <f t="shared" si="19"/>
        <v>0.029999999999972715</v>
      </c>
      <c r="P216" s="5"/>
      <c r="Q216" s="5"/>
      <c r="R216" s="5"/>
      <c r="S216" s="79"/>
    </row>
    <row r="217" spans="1:19" ht="25.5">
      <c r="A217" s="96" t="s">
        <v>440</v>
      </c>
      <c r="B217" s="96" t="s">
        <v>256</v>
      </c>
      <c r="C217" s="97" t="s">
        <v>52</v>
      </c>
      <c r="D217" s="97" t="s">
        <v>17</v>
      </c>
      <c r="E217" s="98">
        <v>1</v>
      </c>
      <c r="F217" s="99">
        <v>118.55</v>
      </c>
      <c r="G217" s="100">
        <f>F217*E217</f>
        <v>118.55</v>
      </c>
      <c r="H217" s="99">
        <v>0</v>
      </c>
      <c r="I217" s="101">
        <f t="shared" si="17"/>
        <v>0</v>
      </c>
      <c r="J217" s="102">
        <f>G217+I217</f>
        <v>118.55</v>
      </c>
      <c r="K217" s="57">
        <v>102.2</v>
      </c>
      <c r="L217" s="69"/>
      <c r="M217" s="58">
        <v>118.63</v>
      </c>
      <c r="N217" s="6">
        <f t="shared" si="18"/>
        <v>118.55</v>
      </c>
      <c r="O217" s="142">
        <f t="shared" si="19"/>
        <v>0.0799999999999983</v>
      </c>
      <c r="P217" s="5"/>
      <c r="Q217" s="5"/>
      <c r="R217" s="5"/>
      <c r="S217" s="79"/>
    </row>
    <row r="218" spans="1:19" ht="25.5">
      <c r="A218" s="96" t="s">
        <v>441</v>
      </c>
      <c r="B218" s="96" t="s">
        <v>257</v>
      </c>
      <c r="C218" s="97" t="s">
        <v>52</v>
      </c>
      <c r="D218" s="97" t="s">
        <v>17</v>
      </c>
      <c r="E218" s="98">
        <v>1</v>
      </c>
      <c r="F218" s="99">
        <v>198.48</v>
      </c>
      <c r="G218" s="100">
        <f>F218*E218</f>
        <v>198.48</v>
      </c>
      <c r="H218" s="99">
        <v>0</v>
      </c>
      <c r="I218" s="101">
        <f t="shared" si="17"/>
        <v>0</v>
      </c>
      <c r="J218" s="102">
        <f>G218+I218</f>
        <v>198.48</v>
      </c>
      <c r="K218" s="57">
        <v>171.1</v>
      </c>
      <c r="L218" s="69"/>
      <c r="M218" s="58">
        <v>198.49</v>
      </c>
      <c r="N218" s="6">
        <f t="shared" si="18"/>
        <v>198.48</v>
      </c>
      <c r="O218" s="142">
        <f t="shared" si="19"/>
        <v>0.010000000000019327</v>
      </c>
      <c r="P218" s="5"/>
      <c r="Q218" s="5"/>
      <c r="R218" s="5"/>
      <c r="S218" s="79"/>
    </row>
    <row r="219" spans="1:19" s="8" customFormat="1" ht="12.75">
      <c r="A219" s="104" t="s">
        <v>258</v>
      </c>
      <c r="B219" s="104" t="s">
        <v>259</v>
      </c>
      <c r="C219" s="114"/>
      <c r="D219" s="114"/>
      <c r="E219" s="115"/>
      <c r="F219" s="116"/>
      <c r="G219" s="117"/>
      <c r="H219" s="103"/>
      <c r="I219" s="118"/>
      <c r="J219" s="119"/>
      <c r="K219" s="57"/>
      <c r="L219" s="69"/>
      <c r="M219" s="72"/>
      <c r="N219" s="6">
        <f t="shared" si="18"/>
        <v>0</v>
      </c>
      <c r="O219" s="142">
        <f t="shared" si="19"/>
        <v>0</v>
      </c>
      <c r="P219" s="24"/>
      <c r="Q219" s="24"/>
      <c r="R219" s="24"/>
      <c r="S219" s="155"/>
    </row>
    <row r="220" spans="1:19" ht="25.5">
      <c r="A220" s="96" t="s">
        <v>442</v>
      </c>
      <c r="B220" s="96" t="s">
        <v>260</v>
      </c>
      <c r="C220" s="97" t="s">
        <v>52</v>
      </c>
      <c r="D220" s="97" t="s">
        <v>17</v>
      </c>
      <c r="E220" s="98">
        <v>6</v>
      </c>
      <c r="F220" s="99">
        <v>5.54</v>
      </c>
      <c r="G220" s="100">
        <f aca="true" t="shared" si="20" ref="G220:G227">F220*E220</f>
        <v>33.24</v>
      </c>
      <c r="H220" s="99">
        <v>0</v>
      </c>
      <c r="I220" s="101">
        <f t="shared" si="17"/>
        <v>0</v>
      </c>
      <c r="J220" s="102">
        <f aca="true" t="shared" si="21" ref="J220:J227">G220+I220</f>
        <v>33.24</v>
      </c>
      <c r="K220" s="57">
        <v>4.78</v>
      </c>
      <c r="L220" s="69"/>
      <c r="M220" s="58">
        <v>33.36</v>
      </c>
      <c r="N220" s="6">
        <f t="shared" si="18"/>
        <v>33.24</v>
      </c>
      <c r="O220" s="142">
        <f t="shared" si="19"/>
        <v>0.11999999999999744</v>
      </c>
      <c r="P220" s="5"/>
      <c r="Q220" s="5"/>
      <c r="R220" s="5"/>
      <c r="S220" s="79"/>
    </row>
    <row r="221" spans="1:19" ht="25.5">
      <c r="A221" s="96" t="s">
        <v>443</v>
      </c>
      <c r="B221" s="96" t="s">
        <v>261</v>
      </c>
      <c r="C221" s="97" t="s">
        <v>52</v>
      </c>
      <c r="D221" s="97" t="s">
        <v>17</v>
      </c>
      <c r="E221" s="98">
        <v>1</v>
      </c>
      <c r="F221" s="99">
        <v>27.96</v>
      </c>
      <c r="G221" s="100">
        <f t="shared" si="20"/>
        <v>27.96</v>
      </c>
      <c r="H221" s="99">
        <v>0</v>
      </c>
      <c r="I221" s="101">
        <f t="shared" si="17"/>
        <v>0</v>
      </c>
      <c r="J221" s="102">
        <f t="shared" si="21"/>
        <v>27.96</v>
      </c>
      <c r="K221" s="57">
        <v>24.1</v>
      </c>
      <c r="L221" s="69"/>
      <c r="M221" s="58">
        <v>28.25</v>
      </c>
      <c r="N221" s="6">
        <f t="shared" si="18"/>
        <v>27.96</v>
      </c>
      <c r="O221" s="142">
        <f t="shared" si="19"/>
        <v>0.28999999999999915</v>
      </c>
      <c r="P221" s="5"/>
      <c r="Q221" s="5"/>
      <c r="R221" s="5"/>
      <c r="S221" s="79"/>
    </row>
    <row r="222" spans="1:19" ht="25.5">
      <c r="A222" s="96" t="s">
        <v>444</v>
      </c>
      <c r="B222" s="96" t="s">
        <v>262</v>
      </c>
      <c r="C222" s="97" t="s">
        <v>52</v>
      </c>
      <c r="D222" s="97" t="s">
        <v>17</v>
      </c>
      <c r="E222" s="98">
        <v>1</v>
      </c>
      <c r="F222" s="99">
        <v>5.54</v>
      </c>
      <c r="G222" s="100">
        <f t="shared" si="20"/>
        <v>5.54</v>
      </c>
      <c r="H222" s="99">
        <v>0</v>
      </c>
      <c r="I222" s="101">
        <f t="shared" si="17"/>
        <v>0</v>
      </c>
      <c r="J222" s="102">
        <f t="shared" si="21"/>
        <v>5.54</v>
      </c>
      <c r="K222" s="57">
        <v>4.78</v>
      </c>
      <c r="L222" s="69"/>
      <c r="M222" s="58">
        <v>5.56</v>
      </c>
      <c r="N222" s="6">
        <f t="shared" si="18"/>
        <v>5.54</v>
      </c>
      <c r="O222" s="142">
        <f t="shared" si="19"/>
        <v>0.019999999999999574</v>
      </c>
      <c r="P222" s="5"/>
      <c r="Q222" s="5"/>
      <c r="R222" s="5"/>
      <c r="S222" s="79"/>
    </row>
    <row r="223" spans="1:19" ht="25.5">
      <c r="A223" s="96" t="s">
        <v>445</v>
      </c>
      <c r="B223" s="96" t="s">
        <v>263</v>
      </c>
      <c r="C223" s="97" t="s">
        <v>52</v>
      </c>
      <c r="D223" s="97" t="s">
        <v>17</v>
      </c>
      <c r="E223" s="98">
        <v>3</v>
      </c>
      <c r="F223" s="99">
        <v>70.99</v>
      </c>
      <c r="G223" s="100">
        <f t="shared" si="20"/>
        <v>212.96999999999997</v>
      </c>
      <c r="H223" s="99">
        <v>0</v>
      </c>
      <c r="I223" s="101">
        <f aca="true" t="shared" si="22" ref="I223:I251">H223*E223</f>
        <v>0</v>
      </c>
      <c r="J223" s="102">
        <f t="shared" si="21"/>
        <v>212.96999999999997</v>
      </c>
      <c r="K223" s="57">
        <v>61.2</v>
      </c>
      <c r="L223" s="69"/>
      <c r="M223" s="58">
        <v>213.27</v>
      </c>
      <c r="N223" s="6">
        <f t="shared" si="18"/>
        <v>212.96999999999997</v>
      </c>
      <c r="O223" s="142">
        <f t="shared" si="19"/>
        <v>0.3000000000000398</v>
      </c>
      <c r="P223" s="5"/>
      <c r="Q223" s="5"/>
      <c r="R223" s="5"/>
      <c r="S223" s="79"/>
    </row>
    <row r="224" spans="1:19" ht="12.75">
      <c r="A224" s="96" t="s">
        <v>446</v>
      </c>
      <c r="B224" s="96" t="s">
        <v>264</v>
      </c>
      <c r="C224" s="97" t="s">
        <v>52</v>
      </c>
      <c r="D224" s="97" t="s">
        <v>17</v>
      </c>
      <c r="E224" s="98">
        <v>12</v>
      </c>
      <c r="F224" s="99">
        <v>18.21</v>
      </c>
      <c r="G224" s="100">
        <f t="shared" si="20"/>
        <v>218.52</v>
      </c>
      <c r="H224" s="99">
        <v>0</v>
      </c>
      <c r="I224" s="101">
        <f t="shared" si="22"/>
        <v>0</v>
      </c>
      <c r="J224" s="102">
        <f t="shared" si="21"/>
        <v>218.52</v>
      </c>
      <c r="K224" s="57">
        <v>15.7</v>
      </c>
      <c r="L224" s="69"/>
      <c r="M224" s="58">
        <v>220.44</v>
      </c>
      <c r="N224" s="6">
        <f t="shared" si="18"/>
        <v>218.52</v>
      </c>
      <c r="O224" s="142">
        <f t="shared" si="19"/>
        <v>1.9199999999999875</v>
      </c>
      <c r="P224" s="5"/>
      <c r="Q224" s="5"/>
      <c r="R224" s="5"/>
      <c r="S224" s="79"/>
    </row>
    <row r="225" spans="1:19" ht="12.75">
      <c r="A225" s="96" t="s">
        <v>447</v>
      </c>
      <c r="B225" s="96" t="s">
        <v>265</v>
      </c>
      <c r="C225" s="97" t="s">
        <v>52</v>
      </c>
      <c r="D225" s="97" t="s">
        <v>17</v>
      </c>
      <c r="E225" s="98">
        <v>1</v>
      </c>
      <c r="F225" s="99">
        <v>27.84</v>
      </c>
      <c r="G225" s="100">
        <f t="shared" si="20"/>
        <v>27.84</v>
      </c>
      <c r="H225" s="99">
        <v>0</v>
      </c>
      <c r="I225" s="101">
        <f t="shared" si="22"/>
        <v>0</v>
      </c>
      <c r="J225" s="102">
        <f t="shared" si="21"/>
        <v>27.84</v>
      </c>
      <c r="K225" s="57">
        <v>24</v>
      </c>
      <c r="L225" s="69"/>
      <c r="M225" s="58">
        <v>28.96</v>
      </c>
      <c r="N225" s="6">
        <f t="shared" si="18"/>
        <v>27.84</v>
      </c>
      <c r="O225" s="142">
        <f t="shared" si="19"/>
        <v>1.120000000000001</v>
      </c>
      <c r="P225" s="5"/>
      <c r="Q225" s="5"/>
      <c r="R225" s="5"/>
      <c r="S225" s="79"/>
    </row>
    <row r="226" spans="1:19" ht="12.75">
      <c r="A226" s="96" t="s">
        <v>448</v>
      </c>
      <c r="B226" s="96" t="s">
        <v>266</v>
      </c>
      <c r="C226" s="97" t="s">
        <v>52</v>
      </c>
      <c r="D226" s="97" t="s">
        <v>17</v>
      </c>
      <c r="E226" s="98">
        <v>6</v>
      </c>
      <c r="F226" s="99">
        <v>2.38</v>
      </c>
      <c r="G226" s="100">
        <f t="shared" si="20"/>
        <v>14.28</v>
      </c>
      <c r="H226" s="99">
        <v>0</v>
      </c>
      <c r="I226" s="101">
        <f t="shared" si="22"/>
        <v>0</v>
      </c>
      <c r="J226" s="102">
        <f t="shared" si="21"/>
        <v>14.28</v>
      </c>
      <c r="K226" s="57">
        <v>2.05</v>
      </c>
      <c r="L226" s="69"/>
      <c r="M226" s="58">
        <v>14.34</v>
      </c>
      <c r="N226" s="6">
        <f t="shared" si="18"/>
        <v>14.28</v>
      </c>
      <c r="O226" s="142">
        <f t="shared" si="19"/>
        <v>0.0600000000000005</v>
      </c>
      <c r="P226" s="5"/>
      <c r="Q226" s="5"/>
      <c r="R226" s="5"/>
      <c r="S226" s="79"/>
    </row>
    <row r="227" spans="1:19" ht="25.5">
      <c r="A227" s="96" t="s">
        <v>449</v>
      </c>
      <c r="B227" s="96" t="s">
        <v>267</v>
      </c>
      <c r="C227" s="97" t="s">
        <v>52</v>
      </c>
      <c r="D227" s="97" t="s">
        <v>17</v>
      </c>
      <c r="E227" s="98">
        <v>1</v>
      </c>
      <c r="F227" s="99">
        <v>88.74</v>
      </c>
      <c r="G227" s="100">
        <f t="shared" si="20"/>
        <v>88.74</v>
      </c>
      <c r="H227" s="99">
        <v>0</v>
      </c>
      <c r="I227" s="101">
        <f t="shared" si="22"/>
        <v>0</v>
      </c>
      <c r="J227" s="102">
        <f t="shared" si="21"/>
        <v>88.74</v>
      </c>
      <c r="K227" s="57">
        <v>76.5</v>
      </c>
      <c r="L227" s="69"/>
      <c r="M227" s="58">
        <v>88.99</v>
      </c>
      <c r="N227" s="6">
        <f t="shared" si="18"/>
        <v>88.74</v>
      </c>
      <c r="O227" s="142">
        <f t="shared" si="19"/>
        <v>0.25</v>
      </c>
      <c r="P227" s="5"/>
      <c r="Q227" s="5"/>
      <c r="R227" s="5"/>
      <c r="S227" s="79"/>
    </row>
    <row r="228" spans="1:19" s="8" customFormat="1" ht="12.75">
      <c r="A228" s="104" t="s">
        <v>268</v>
      </c>
      <c r="B228" s="104" t="s">
        <v>269</v>
      </c>
      <c r="C228" s="114"/>
      <c r="D228" s="114"/>
      <c r="E228" s="115"/>
      <c r="F228" s="116"/>
      <c r="G228" s="117"/>
      <c r="H228" s="103"/>
      <c r="I228" s="118"/>
      <c r="J228" s="119"/>
      <c r="K228" s="24"/>
      <c r="L228" s="63"/>
      <c r="M228" s="72"/>
      <c r="N228" s="6">
        <f t="shared" si="18"/>
        <v>0</v>
      </c>
      <c r="O228" s="142">
        <f t="shared" si="19"/>
        <v>0</v>
      </c>
      <c r="P228" s="24"/>
      <c r="Q228" s="24"/>
      <c r="R228" s="24"/>
      <c r="S228" s="155"/>
    </row>
    <row r="229" spans="1:19" ht="25.5">
      <c r="A229" s="96" t="s">
        <v>450</v>
      </c>
      <c r="B229" s="96" t="s">
        <v>270</v>
      </c>
      <c r="C229" s="97" t="s">
        <v>52</v>
      </c>
      <c r="D229" s="97" t="s">
        <v>13</v>
      </c>
      <c r="E229" s="98">
        <v>6.74</v>
      </c>
      <c r="F229" s="99">
        <v>249.4</v>
      </c>
      <c r="G229" s="100">
        <f>F229*E229</f>
        <v>1680.9560000000001</v>
      </c>
      <c r="H229" s="99">
        <v>0</v>
      </c>
      <c r="I229" s="101">
        <f t="shared" si="22"/>
        <v>0</v>
      </c>
      <c r="J229" s="102">
        <f>G229+I229</f>
        <v>1680.9560000000001</v>
      </c>
      <c r="K229" s="5">
        <v>215</v>
      </c>
      <c r="M229" s="58">
        <v>1685</v>
      </c>
      <c r="N229" s="6">
        <f t="shared" si="18"/>
        <v>1680.9560000000001</v>
      </c>
      <c r="O229" s="142">
        <f t="shared" si="19"/>
        <v>4.043999999999869</v>
      </c>
      <c r="P229" s="5"/>
      <c r="Q229" s="5"/>
      <c r="R229" s="5"/>
      <c r="S229" s="79"/>
    </row>
    <row r="230" spans="1:19" s="8" customFormat="1" ht="12.75">
      <c r="A230" s="104" t="s">
        <v>271</v>
      </c>
      <c r="B230" s="104" t="s">
        <v>204</v>
      </c>
      <c r="C230" s="114"/>
      <c r="D230" s="114"/>
      <c r="E230" s="115"/>
      <c r="F230" s="116"/>
      <c r="G230" s="117"/>
      <c r="H230" s="103"/>
      <c r="I230" s="118"/>
      <c r="J230" s="119"/>
      <c r="K230" s="24"/>
      <c r="L230" s="63"/>
      <c r="M230" s="72"/>
      <c r="N230" s="6">
        <f t="shared" si="18"/>
        <v>0</v>
      </c>
      <c r="O230" s="142">
        <f t="shared" si="19"/>
        <v>0</v>
      </c>
      <c r="P230" s="24"/>
      <c r="Q230" s="24"/>
      <c r="R230" s="24"/>
      <c r="S230" s="155"/>
    </row>
    <row r="231" spans="1:19" ht="25.5">
      <c r="A231" s="96" t="s">
        <v>451</v>
      </c>
      <c r="B231" s="96" t="s">
        <v>272</v>
      </c>
      <c r="C231" s="97" t="s">
        <v>23</v>
      </c>
      <c r="D231" s="97" t="s">
        <v>17</v>
      </c>
      <c r="E231" s="98">
        <v>1</v>
      </c>
      <c r="F231" s="99">
        <v>295.84</v>
      </c>
      <c r="G231" s="100">
        <f>F231*E231</f>
        <v>295.84</v>
      </c>
      <c r="H231" s="99">
        <v>5.8</v>
      </c>
      <c r="I231" s="101">
        <f t="shared" si="22"/>
        <v>5.8</v>
      </c>
      <c r="J231" s="102">
        <f>G231+I231</f>
        <v>301.64</v>
      </c>
      <c r="K231" s="57">
        <f>0.85*'ORÇAMENTO CRICIUMA FINAL (2)'!F228</f>
        <v>255.03400000000002</v>
      </c>
      <c r="L231" s="62">
        <v>5</v>
      </c>
      <c r="M231" s="58">
        <v>328</v>
      </c>
      <c r="N231" s="6">
        <f t="shared" si="18"/>
        <v>301.64</v>
      </c>
      <c r="O231" s="142">
        <f t="shared" si="19"/>
        <v>26.360000000000014</v>
      </c>
      <c r="P231" s="5"/>
      <c r="Q231" s="5"/>
      <c r="R231" s="5"/>
      <c r="S231" s="79"/>
    </row>
    <row r="232" spans="1:19" ht="25.5">
      <c r="A232" s="96" t="s">
        <v>452</v>
      </c>
      <c r="B232" s="96" t="s">
        <v>273</v>
      </c>
      <c r="C232" s="97" t="s">
        <v>52</v>
      </c>
      <c r="D232" s="97" t="s">
        <v>17</v>
      </c>
      <c r="E232" s="98">
        <v>2</v>
      </c>
      <c r="F232" s="99">
        <v>169.94</v>
      </c>
      <c r="G232" s="100">
        <f>F232*E232</f>
        <v>339.88</v>
      </c>
      <c r="H232" s="99">
        <v>0</v>
      </c>
      <c r="I232" s="101">
        <f t="shared" si="22"/>
        <v>0</v>
      </c>
      <c r="J232" s="102">
        <f>G232+I232</f>
        <v>339.88</v>
      </c>
      <c r="K232" s="57">
        <v>146.5</v>
      </c>
      <c r="M232" s="58">
        <v>340</v>
      </c>
      <c r="N232" s="6">
        <f t="shared" si="18"/>
        <v>339.88</v>
      </c>
      <c r="O232" s="142">
        <f t="shared" si="19"/>
        <v>0.12000000000000455</v>
      </c>
      <c r="P232" s="5"/>
      <c r="Q232" s="5"/>
      <c r="R232" s="5"/>
      <c r="S232" s="79"/>
    </row>
    <row r="233" spans="1:19" ht="12.75">
      <c r="A233" s="96"/>
      <c r="B233" s="105" t="s">
        <v>466</v>
      </c>
      <c r="C233" s="97"/>
      <c r="D233" s="97"/>
      <c r="E233" s="98"/>
      <c r="F233" s="106"/>
      <c r="G233" s="100"/>
      <c r="H233" s="99">
        <v>0</v>
      </c>
      <c r="I233" s="101"/>
      <c r="J233" s="107">
        <f>SUM(J209:J232)</f>
        <v>6912.666000000001</v>
      </c>
      <c r="M233" s="72">
        <v>6980.95</v>
      </c>
      <c r="N233" s="12">
        <f t="shared" si="18"/>
        <v>6912.666000000001</v>
      </c>
      <c r="O233" s="143">
        <f t="shared" si="19"/>
        <v>68.28399999999874</v>
      </c>
      <c r="P233" s="5"/>
      <c r="Q233" s="5"/>
      <c r="R233" s="5"/>
      <c r="S233" s="79"/>
    </row>
    <row r="234" spans="1:19" s="8" customFormat="1" ht="12.75">
      <c r="A234" s="85" t="s">
        <v>274</v>
      </c>
      <c r="B234" s="85" t="s">
        <v>275</v>
      </c>
      <c r="C234" s="120"/>
      <c r="D234" s="120"/>
      <c r="E234" s="121"/>
      <c r="F234" s="122"/>
      <c r="G234" s="123"/>
      <c r="H234" s="109"/>
      <c r="I234" s="124"/>
      <c r="J234" s="125"/>
      <c r="K234" s="125"/>
      <c r="L234" s="125"/>
      <c r="M234" s="125"/>
      <c r="N234" s="125"/>
      <c r="O234" s="125"/>
      <c r="P234" s="125"/>
      <c r="Q234" s="125"/>
      <c r="R234" s="125"/>
      <c r="S234" s="155"/>
    </row>
    <row r="235" spans="1:19" s="8" customFormat="1" ht="12.75">
      <c r="A235" s="104" t="s">
        <v>276</v>
      </c>
      <c r="B235" s="104" t="s">
        <v>277</v>
      </c>
      <c r="C235" s="114"/>
      <c r="D235" s="114"/>
      <c r="E235" s="115"/>
      <c r="F235" s="116"/>
      <c r="G235" s="117"/>
      <c r="H235" s="103"/>
      <c r="I235" s="118"/>
      <c r="J235" s="119"/>
      <c r="K235" s="24"/>
      <c r="L235" s="63"/>
      <c r="M235" s="72"/>
      <c r="N235" s="6">
        <f aca="true" t="shared" si="23" ref="N235:N243">J235</f>
        <v>0</v>
      </c>
      <c r="O235" s="142">
        <f aca="true" t="shared" si="24" ref="O235:O243">M235-N235</f>
        <v>0</v>
      </c>
      <c r="P235" s="24"/>
      <c r="Q235" s="24"/>
      <c r="R235" s="24"/>
      <c r="S235" s="155"/>
    </row>
    <row r="236" spans="1:19" ht="25.5">
      <c r="A236" s="96" t="s">
        <v>453</v>
      </c>
      <c r="B236" s="96" t="s">
        <v>278</v>
      </c>
      <c r="C236" s="97" t="s">
        <v>23</v>
      </c>
      <c r="D236" s="97" t="s">
        <v>17</v>
      </c>
      <c r="E236" s="98">
        <v>1</v>
      </c>
      <c r="F236" s="99">
        <v>73.23</v>
      </c>
      <c r="G236" s="100">
        <f>F236*E236</f>
        <v>73.23</v>
      </c>
      <c r="H236" s="99">
        <v>25.63</v>
      </c>
      <c r="I236" s="101">
        <f t="shared" si="22"/>
        <v>25.63</v>
      </c>
      <c r="J236" s="102">
        <f>G236+I236</f>
        <v>98.86</v>
      </c>
      <c r="K236" s="57">
        <v>63.13</v>
      </c>
      <c r="L236" s="71">
        <f>0.35*K236</f>
        <v>22.0955</v>
      </c>
      <c r="M236" s="58">
        <v>101.52</v>
      </c>
      <c r="N236" s="6">
        <f t="shared" si="23"/>
        <v>98.86</v>
      </c>
      <c r="O236" s="142">
        <f t="shared" si="24"/>
        <v>2.6599999999999966</v>
      </c>
      <c r="P236" s="5"/>
      <c r="Q236" s="5"/>
      <c r="R236" s="5"/>
      <c r="S236" s="79"/>
    </row>
    <row r="237" spans="1:19" ht="25.5">
      <c r="A237" s="96"/>
      <c r="B237" s="96" t="s">
        <v>279</v>
      </c>
      <c r="C237" s="97" t="s">
        <v>23</v>
      </c>
      <c r="D237" s="97" t="s">
        <v>17</v>
      </c>
      <c r="E237" s="98">
        <v>1</v>
      </c>
      <c r="F237" s="99">
        <v>38.28</v>
      </c>
      <c r="G237" s="100">
        <f>F237*E237</f>
        <v>38.28</v>
      </c>
      <c r="H237" s="99">
        <v>34.8</v>
      </c>
      <c r="I237" s="101">
        <f t="shared" si="22"/>
        <v>34.8</v>
      </c>
      <c r="J237" s="102">
        <f>G237+I237</f>
        <v>73.08</v>
      </c>
      <c r="K237" s="57">
        <v>33</v>
      </c>
      <c r="L237" s="71">
        <v>30</v>
      </c>
      <c r="M237" s="58">
        <v>90.03</v>
      </c>
      <c r="N237" s="6">
        <f t="shared" si="23"/>
        <v>73.08</v>
      </c>
      <c r="O237" s="142">
        <f t="shared" si="24"/>
        <v>16.950000000000003</v>
      </c>
      <c r="P237" s="5"/>
      <c r="Q237" s="5"/>
      <c r="R237" s="5"/>
      <c r="S237" s="79"/>
    </row>
    <row r="238" spans="1:19" s="8" customFormat="1" ht="12.75">
      <c r="A238" s="104" t="s">
        <v>280</v>
      </c>
      <c r="B238" s="104" t="s">
        <v>281</v>
      </c>
      <c r="C238" s="114"/>
      <c r="D238" s="114"/>
      <c r="E238" s="115"/>
      <c r="F238" s="116"/>
      <c r="G238" s="117"/>
      <c r="H238" s="103"/>
      <c r="I238" s="118"/>
      <c r="J238" s="119"/>
      <c r="K238" s="57"/>
      <c r="L238" s="71"/>
      <c r="M238" s="72"/>
      <c r="N238" s="6">
        <f t="shared" si="23"/>
        <v>0</v>
      </c>
      <c r="O238" s="142">
        <f t="shared" si="24"/>
        <v>0</v>
      </c>
      <c r="P238" s="24"/>
      <c r="Q238" s="24"/>
      <c r="R238" s="24"/>
      <c r="S238" s="155"/>
    </row>
    <row r="239" spans="1:19" ht="51">
      <c r="A239" s="96" t="s">
        <v>455</v>
      </c>
      <c r="B239" s="96" t="s">
        <v>282</v>
      </c>
      <c r="C239" s="97" t="s">
        <v>52</v>
      </c>
      <c r="D239" s="97" t="s">
        <v>17</v>
      </c>
      <c r="E239" s="98">
        <v>2</v>
      </c>
      <c r="F239" s="99">
        <v>111.36</v>
      </c>
      <c r="G239" s="100">
        <f>F239*E239</f>
        <v>222.72</v>
      </c>
      <c r="H239" s="99">
        <v>0</v>
      </c>
      <c r="I239" s="101">
        <f t="shared" si="22"/>
        <v>0</v>
      </c>
      <c r="J239" s="102">
        <f>G239+I239</f>
        <v>222.72</v>
      </c>
      <c r="K239" s="57">
        <v>96</v>
      </c>
      <c r="L239" s="71"/>
      <c r="M239" s="58">
        <v>222.8</v>
      </c>
      <c r="N239" s="6">
        <f t="shared" si="23"/>
        <v>222.72</v>
      </c>
      <c r="O239" s="142">
        <f t="shared" si="24"/>
        <v>0.0800000000000125</v>
      </c>
      <c r="P239" s="5"/>
      <c r="Q239" s="5"/>
      <c r="R239" s="5"/>
      <c r="S239" s="79"/>
    </row>
    <row r="240" spans="1:19" ht="38.25">
      <c r="A240" s="96" t="s">
        <v>456</v>
      </c>
      <c r="B240" s="96" t="s">
        <v>283</v>
      </c>
      <c r="C240" s="97" t="s">
        <v>52</v>
      </c>
      <c r="D240" s="97" t="s">
        <v>17</v>
      </c>
      <c r="E240" s="98">
        <v>1</v>
      </c>
      <c r="F240" s="99">
        <v>57.65</v>
      </c>
      <c r="G240" s="100">
        <f>F240*E240</f>
        <v>57.65</v>
      </c>
      <c r="H240" s="99">
        <v>0</v>
      </c>
      <c r="I240" s="101">
        <f t="shared" si="22"/>
        <v>0</v>
      </c>
      <c r="J240" s="102">
        <f>G240+I240</f>
        <v>57.65</v>
      </c>
      <c r="K240" s="57">
        <v>49.7</v>
      </c>
      <c r="L240" s="71"/>
      <c r="M240" s="58">
        <v>57.9</v>
      </c>
      <c r="N240" s="6">
        <f t="shared" si="23"/>
        <v>57.65</v>
      </c>
      <c r="O240" s="142">
        <f t="shared" si="24"/>
        <v>0.25</v>
      </c>
      <c r="P240" s="5"/>
      <c r="Q240" s="5"/>
      <c r="R240" s="5"/>
      <c r="S240" s="79"/>
    </row>
    <row r="241" spans="1:19" s="8" customFormat="1" ht="12.75">
      <c r="A241" s="104" t="s">
        <v>284</v>
      </c>
      <c r="B241" s="104" t="s">
        <v>285</v>
      </c>
      <c r="C241" s="114"/>
      <c r="D241" s="114"/>
      <c r="E241" s="115"/>
      <c r="F241" s="116"/>
      <c r="G241" s="117"/>
      <c r="H241" s="103"/>
      <c r="I241" s="118"/>
      <c r="J241" s="119"/>
      <c r="K241" s="57"/>
      <c r="L241" s="71"/>
      <c r="M241" s="72"/>
      <c r="N241" s="6">
        <f t="shared" si="23"/>
        <v>0</v>
      </c>
      <c r="O241" s="142">
        <f t="shared" si="24"/>
        <v>0</v>
      </c>
      <c r="P241" s="24"/>
      <c r="Q241" s="24"/>
      <c r="R241" s="24"/>
      <c r="S241" s="155"/>
    </row>
    <row r="242" spans="1:19" ht="25.5">
      <c r="A242" s="96" t="s">
        <v>457</v>
      </c>
      <c r="B242" s="96" t="s">
        <v>286</v>
      </c>
      <c r="C242" s="97" t="s">
        <v>52</v>
      </c>
      <c r="D242" s="97" t="s">
        <v>17</v>
      </c>
      <c r="E242" s="98">
        <v>5</v>
      </c>
      <c r="F242" s="99">
        <v>57.88</v>
      </c>
      <c r="G242" s="100">
        <f>F242*E242</f>
        <v>289.40000000000003</v>
      </c>
      <c r="H242" s="99">
        <v>0</v>
      </c>
      <c r="I242" s="101">
        <f t="shared" si="22"/>
        <v>0</v>
      </c>
      <c r="J242" s="102">
        <f>G242+I242</f>
        <v>289.40000000000003</v>
      </c>
      <c r="K242" s="57">
        <v>49.9</v>
      </c>
      <c r="L242" s="71"/>
      <c r="M242" s="58">
        <v>289.5</v>
      </c>
      <c r="N242" s="6">
        <f t="shared" si="23"/>
        <v>289.40000000000003</v>
      </c>
      <c r="O242" s="142">
        <f t="shared" si="24"/>
        <v>0.0999999999999659</v>
      </c>
      <c r="P242" s="5"/>
      <c r="Q242" s="5"/>
      <c r="R242" s="5"/>
      <c r="S242" s="79"/>
    </row>
    <row r="243" spans="1:19" ht="12.75">
      <c r="A243" s="96"/>
      <c r="B243" s="105" t="s">
        <v>466</v>
      </c>
      <c r="C243" s="97"/>
      <c r="D243" s="97"/>
      <c r="E243" s="98"/>
      <c r="F243" s="106"/>
      <c r="G243" s="100"/>
      <c r="H243" s="103"/>
      <c r="I243" s="101"/>
      <c r="J243" s="107">
        <f>SUM(J236:J242)</f>
        <v>741.71</v>
      </c>
      <c r="K243" s="57"/>
      <c r="M243" s="72">
        <v>761.75</v>
      </c>
      <c r="N243" s="12">
        <f t="shared" si="23"/>
        <v>741.71</v>
      </c>
      <c r="O243" s="143">
        <f t="shared" si="24"/>
        <v>20.039999999999964</v>
      </c>
      <c r="P243" s="5"/>
      <c r="Q243" s="5"/>
      <c r="R243" s="5"/>
      <c r="S243" s="79"/>
    </row>
    <row r="244" spans="1:19" s="8" customFormat="1" ht="12.75">
      <c r="A244" s="85" t="s">
        <v>287</v>
      </c>
      <c r="B244" s="85" t="s">
        <v>288</v>
      </c>
      <c r="C244" s="120"/>
      <c r="D244" s="120"/>
      <c r="E244" s="121"/>
      <c r="F244" s="122"/>
      <c r="G244" s="123"/>
      <c r="H244" s="109"/>
      <c r="I244" s="124"/>
      <c r="J244" s="125"/>
      <c r="K244" s="125"/>
      <c r="L244" s="125"/>
      <c r="M244" s="125"/>
      <c r="N244" s="125"/>
      <c r="O244" s="125"/>
      <c r="P244" s="125"/>
      <c r="Q244" s="125"/>
      <c r="R244" s="125"/>
      <c r="S244" s="155"/>
    </row>
    <row r="245" spans="1:19" s="8" customFormat="1" ht="12.75">
      <c r="A245" s="104" t="s">
        <v>289</v>
      </c>
      <c r="B245" s="104" t="s">
        <v>290</v>
      </c>
      <c r="C245" s="114"/>
      <c r="D245" s="114"/>
      <c r="E245" s="115"/>
      <c r="F245" s="116"/>
      <c r="G245" s="117"/>
      <c r="H245" s="103"/>
      <c r="I245" s="118"/>
      <c r="J245" s="119"/>
      <c r="K245" s="57"/>
      <c r="L245" s="63"/>
      <c r="M245" s="72"/>
      <c r="N245" s="6">
        <f>J245</f>
        <v>0</v>
      </c>
      <c r="O245" s="142">
        <f>M245-N245</f>
        <v>0</v>
      </c>
      <c r="P245" s="24"/>
      <c r="Q245" s="24"/>
      <c r="R245" s="24"/>
      <c r="S245" s="155"/>
    </row>
    <row r="246" spans="1:19" ht="38.25">
      <c r="A246" s="96" t="s">
        <v>458</v>
      </c>
      <c r="B246" s="96" t="s">
        <v>291</v>
      </c>
      <c r="C246" s="97" t="s">
        <v>52</v>
      </c>
      <c r="D246" s="97" t="s">
        <v>13</v>
      </c>
      <c r="E246" s="98">
        <v>3.08</v>
      </c>
      <c r="F246" s="99">
        <v>73.95</v>
      </c>
      <c r="G246" s="100">
        <f>F246*E246</f>
        <v>227.76600000000002</v>
      </c>
      <c r="H246" s="99">
        <v>0</v>
      </c>
      <c r="I246" s="101">
        <f t="shared" si="22"/>
        <v>0</v>
      </c>
      <c r="J246" s="102">
        <f>G246+I246</f>
        <v>227.76600000000002</v>
      </c>
      <c r="K246" s="57">
        <f>0.85*'ORÇAMENTO CRICIUMA FINAL (2)'!F243</f>
        <v>63.75</v>
      </c>
      <c r="L246" s="70"/>
      <c r="M246" s="58">
        <v>231</v>
      </c>
      <c r="N246" s="6">
        <f>J246</f>
        <v>227.76600000000002</v>
      </c>
      <c r="O246" s="142">
        <f>M246-N246</f>
        <v>3.2339999999999804</v>
      </c>
      <c r="P246" s="5"/>
      <c r="Q246" s="5"/>
      <c r="R246" s="5"/>
      <c r="S246" s="79"/>
    </row>
    <row r="247" spans="1:19" ht="51">
      <c r="A247" s="96" t="s">
        <v>459</v>
      </c>
      <c r="B247" s="96" t="s">
        <v>292</v>
      </c>
      <c r="C247" s="97" t="s">
        <v>52</v>
      </c>
      <c r="D247" s="97" t="s">
        <v>13</v>
      </c>
      <c r="E247" s="98">
        <v>0.18</v>
      </c>
      <c r="F247" s="99">
        <v>147.9</v>
      </c>
      <c r="G247" s="100">
        <f>F247*E247</f>
        <v>26.622</v>
      </c>
      <c r="H247" s="99">
        <v>0</v>
      </c>
      <c r="I247" s="101">
        <f t="shared" si="22"/>
        <v>0</v>
      </c>
      <c r="J247" s="102">
        <f>G247+I247</f>
        <v>26.622</v>
      </c>
      <c r="K247" s="57">
        <f>0.85*'ORÇAMENTO CRICIUMA FINAL (2)'!F244</f>
        <v>127.5</v>
      </c>
      <c r="L247" s="70"/>
      <c r="M247" s="58">
        <v>27</v>
      </c>
      <c r="N247" s="6">
        <f>J247</f>
        <v>26.622</v>
      </c>
      <c r="O247" s="142">
        <f>M247-N247</f>
        <v>0.3780000000000001</v>
      </c>
      <c r="P247" s="5"/>
      <c r="Q247" s="5"/>
      <c r="R247" s="5"/>
      <c r="S247" s="79"/>
    </row>
    <row r="248" spans="1:19" ht="12.75">
      <c r="A248" s="96"/>
      <c r="B248" s="105" t="s">
        <v>466</v>
      </c>
      <c r="C248" s="97"/>
      <c r="D248" s="97"/>
      <c r="E248" s="98"/>
      <c r="F248" s="106"/>
      <c r="G248" s="100"/>
      <c r="H248" s="103"/>
      <c r="I248" s="101"/>
      <c r="J248" s="107">
        <f>SUM(J246:J247)</f>
        <v>254.38800000000003</v>
      </c>
      <c r="M248" s="72">
        <v>258</v>
      </c>
      <c r="N248" s="12">
        <f>J248</f>
        <v>254.38800000000003</v>
      </c>
      <c r="O248" s="143">
        <f>M248-N248</f>
        <v>3.6119999999999663</v>
      </c>
      <c r="P248" s="5"/>
      <c r="Q248" s="5"/>
      <c r="R248" s="5"/>
      <c r="S248" s="79"/>
    </row>
    <row r="249" spans="1:19" s="8" customFormat="1" ht="12.75">
      <c r="A249" s="85" t="s">
        <v>293</v>
      </c>
      <c r="B249" s="85" t="s">
        <v>294</v>
      </c>
      <c r="C249" s="120"/>
      <c r="D249" s="120"/>
      <c r="E249" s="121"/>
      <c r="F249" s="122"/>
      <c r="G249" s="123"/>
      <c r="H249" s="109"/>
      <c r="I249" s="124"/>
      <c r="J249" s="125"/>
      <c r="K249" s="125"/>
      <c r="L249" s="125"/>
      <c r="M249" s="125"/>
      <c r="N249" s="125"/>
      <c r="O249" s="125"/>
      <c r="P249" s="125"/>
      <c r="Q249" s="125"/>
      <c r="R249" s="125"/>
      <c r="S249" s="155"/>
    </row>
    <row r="250" spans="1:19" s="8" customFormat="1" ht="12.75">
      <c r="A250" s="104" t="s">
        <v>295</v>
      </c>
      <c r="B250" s="104" t="s">
        <v>296</v>
      </c>
      <c r="C250" s="114"/>
      <c r="D250" s="114"/>
      <c r="E250" s="115"/>
      <c r="F250" s="116"/>
      <c r="G250" s="117"/>
      <c r="H250" s="103"/>
      <c r="I250" s="118"/>
      <c r="J250" s="119"/>
      <c r="K250" s="24"/>
      <c r="L250" s="63"/>
      <c r="M250" s="72"/>
      <c r="N250" s="6">
        <f>J250</f>
        <v>0</v>
      </c>
      <c r="O250" s="142">
        <f>M250-N250</f>
        <v>0</v>
      </c>
      <c r="P250" s="24"/>
      <c r="Q250" s="24"/>
      <c r="R250" s="24"/>
      <c r="S250" s="155"/>
    </row>
    <row r="251" spans="1:19" ht="12.75">
      <c r="A251" s="96" t="s">
        <v>460</v>
      </c>
      <c r="B251" s="96" t="s">
        <v>297</v>
      </c>
      <c r="C251" s="97" t="s">
        <v>23</v>
      </c>
      <c r="D251" s="97" t="s">
        <v>13</v>
      </c>
      <c r="E251" s="98">
        <v>390.69</v>
      </c>
      <c r="F251" s="99">
        <v>0.35</v>
      </c>
      <c r="G251" s="100">
        <f>F251*E251</f>
        <v>136.7415</v>
      </c>
      <c r="H251" s="99">
        <v>3.71</v>
      </c>
      <c r="I251" s="101">
        <f t="shared" si="22"/>
        <v>1449.4599</v>
      </c>
      <c r="J251" s="102">
        <f>G251+I251</f>
        <v>1586.2014000000001</v>
      </c>
      <c r="K251" s="5">
        <v>0.3</v>
      </c>
      <c r="L251" s="62">
        <v>3.2</v>
      </c>
      <c r="M251" s="58">
        <v>1590.1083</v>
      </c>
      <c r="N251" s="6">
        <f>J251</f>
        <v>1586.2014000000001</v>
      </c>
      <c r="O251" s="142">
        <f>M251-N251</f>
        <v>3.9068999999999505</v>
      </c>
      <c r="P251" s="5"/>
      <c r="Q251" s="5"/>
      <c r="R251" s="5"/>
      <c r="S251" s="79"/>
    </row>
    <row r="252" spans="1:19" ht="12.75">
      <c r="A252" s="96"/>
      <c r="B252" s="105" t="s">
        <v>466</v>
      </c>
      <c r="C252" s="97"/>
      <c r="D252" s="97"/>
      <c r="E252" s="98"/>
      <c r="F252" s="106"/>
      <c r="G252" s="100"/>
      <c r="H252" s="99">
        <v>0</v>
      </c>
      <c r="I252" s="101"/>
      <c r="J252" s="107">
        <f>SUM(J251)</f>
        <v>1586.2014000000001</v>
      </c>
      <c r="M252" s="72">
        <v>1590.1083</v>
      </c>
      <c r="N252" s="12">
        <f>J252</f>
        <v>1586.2014000000001</v>
      </c>
      <c r="O252" s="143">
        <f>M252-N252</f>
        <v>3.9068999999999505</v>
      </c>
      <c r="P252" s="5"/>
      <c r="Q252" s="5"/>
      <c r="R252" s="5"/>
      <c r="S252" s="79"/>
    </row>
    <row r="253" spans="1:19" ht="12.75">
      <c r="A253" s="96"/>
      <c r="B253" s="105"/>
      <c r="C253" s="97"/>
      <c r="D253" s="97"/>
      <c r="E253" s="98"/>
      <c r="F253" s="106"/>
      <c r="G253" s="100"/>
      <c r="H253" s="99"/>
      <c r="I253" s="101"/>
      <c r="J253" s="131"/>
      <c r="M253" s="72"/>
      <c r="N253" s="12"/>
      <c r="O253" s="143"/>
      <c r="P253" s="5"/>
      <c r="Q253" s="5"/>
      <c r="R253" s="5"/>
      <c r="S253" s="79"/>
    </row>
    <row r="254" spans="1:19" ht="12.75">
      <c r="A254" s="85" t="s">
        <v>298</v>
      </c>
      <c r="B254" s="85" t="s">
        <v>299</v>
      </c>
      <c r="C254" s="120"/>
      <c r="D254" s="120"/>
      <c r="E254" s="121"/>
      <c r="F254" s="122"/>
      <c r="G254" s="123"/>
      <c r="H254" s="109"/>
      <c r="I254" s="124"/>
      <c r="J254" s="125"/>
      <c r="K254" s="125"/>
      <c r="L254" s="125"/>
      <c r="M254" s="125"/>
      <c r="N254" s="125"/>
      <c r="O254" s="125"/>
      <c r="P254" s="125"/>
      <c r="Q254" s="125"/>
      <c r="R254" s="125"/>
      <c r="S254" s="79"/>
    </row>
    <row r="255" spans="1:19" ht="12.75">
      <c r="A255" s="104" t="s">
        <v>300</v>
      </c>
      <c r="B255" s="104" t="s">
        <v>306</v>
      </c>
      <c r="C255" s="114"/>
      <c r="D255" s="114"/>
      <c r="E255" s="115"/>
      <c r="F255" s="116"/>
      <c r="G255" s="117"/>
      <c r="H255" s="103"/>
      <c r="I255" s="118"/>
      <c r="J255" s="119"/>
      <c r="K255" s="24"/>
      <c r="L255" s="63"/>
      <c r="M255" s="72"/>
      <c r="N255" s="6">
        <f>J255</f>
        <v>0</v>
      </c>
      <c r="O255" s="142">
        <f>M255-N255</f>
        <v>0</v>
      </c>
      <c r="P255" s="24"/>
      <c r="Q255" s="24"/>
      <c r="R255" s="24"/>
      <c r="S255" s="79"/>
    </row>
    <row r="256" spans="1:19" ht="12.75">
      <c r="A256" s="96" t="s">
        <v>461</v>
      </c>
      <c r="B256" s="240" t="s">
        <v>301</v>
      </c>
      <c r="C256" s="241" t="s">
        <v>52</v>
      </c>
      <c r="D256" s="241" t="s">
        <v>302</v>
      </c>
      <c r="E256" s="242">
        <v>540</v>
      </c>
      <c r="F256" s="238">
        <v>7.6</v>
      </c>
      <c r="G256" s="243">
        <f>F256*E256</f>
        <v>4104</v>
      </c>
      <c r="H256" s="238">
        <v>0</v>
      </c>
      <c r="I256" s="244">
        <f>H256*E256</f>
        <v>0</v>
      </c>
      <c r="J256" s="245">
        <f>G256+I256</f>
        <v>4104</v>
      </c>
      <c r="K256" s="246">
        <v>6.55</v>
      </c>
      <c r="L256" s="247"/>
      <c r="M256" s="248">
        <v>4109.4</v>
      </c>
      <c r="N256" s="249">
        <f>J256</f>
        <v>4104</v>
      </c>
      <c r="O256" s="250">
        <f>M256-N256</f>
        <v>5.399999999999636</v>
      </c>
      <c r="P256" s="246"/>
      <c r="Q256" s="246"/>
      <c r="R256" s="246"/>
      <c r="S256" s="79"/>
    </row>
    <row r="257" spans="1:19" ht="12.75">
      <c r="A257" s="96" t="s">
        <v>462</v>
      </c>
      <c r="B257" s="240" t="s">
        <v>303</v>
      </c>
      <c r="C257" s="241" t="s">
        <v>52</v>
      </c>
      <c r="D257" s="241" t="s">
        <v>302</v>
      </c>
      <c r="E257" s="242">
        <v>120</v>
      </c>
      <c r="F257" s="238">
        <v>58.35</v>
      </c>
      <c r="G257" s="243">
        <f>F257*E257</f>
        <v>7002</v>
      </c>
      <c r="H257" s="238">
        <v>0</v>
      </c>
      <c r="I257" s="244">
        <f>H257*E257</f>
        <v>0</v>
      </c>
      <c r="J257" s="245">
        <f>G257+I257</f>
        <v>7002</v>
      </c>
      <c r="K257" s="246">
        <v>50.3</v>
      </c>
      <c r="L257" s="247"/>
      <c r="M257" s="248">
        <v>7022.4</v>
      </c>
      <c r="N257" s="249">
        <f>J257</f>
        <v>7002</v>
      </c>
      <c r="O257" s="250">
        <f>M257-N257</f>
        <v>20.399999999999636</v>
      </c>
      <c r="P257" s="246"/>
      <c r="Q257" s="246"/>
      <c r="R257" s="246"/>
      <c r="S257" s="79"/>
    </row>
    <row r="258" spans="1:19" ht="12.75">
      <c r="A258" s="96"/>
      <c r="B258" s="105" t="s">
        <v>466</v>
      </c>
      <c r="C258" s="97"/>
      <c r="D258" s="97"/>
      <c r="E258" s="96"/>
      <c r="F258" s="126"/>
      <c r="G258" s="141"/>
      <c r="H258" s="140"/>
      <c r="I258" s="141"/>
      <c r="J258" s="107">
        <f>SUM(J256:J257)</f>
        <v>11106</v>
      </c>
      <c r="M258" s="72">
        <v>11131.8</v>
      </c>
      <c r="N258" s="12">
        <f>J258</f>
        <v>11106</v>
      </c>
      <c r="O258" s="143">
        <f>M258-N258</f>
        <v>25.799999999999272</v>
      </c>
      <c r="P258" s="5"/>
      <c r="Q258" s="5"/>
      <c r="R258" s="5"/>
      <c r="S258" s="79"/>
    </row>
    <row r="259" spans="1:19" ht="12.75">
      <c r="A259" s="96"/>
      <c r="B259" s="96"/>
      <c r="C259" s="97"/>
      <c r="D259" s="97"/>
      <c r="E259" s="96"/>
      <c r="F259" s="96"/>
      <c r="G259" s="141"/>
      <c r="H259" s="91"/>
      <c r="I259" s="141"/>
      <c r="J259" s="102"/>
      <c r="M259" s="58"/>
      <c r="N259" s="6"/>
      <c r="O259" s="142">
        <f>M259-N259</f>
        <v>0</v>
      </c>
      <c r="P259" s="146"/>
      <c r="Q259" s="146"/>
      <c r="R259" s="5"/>
      <c r="S259" s="79"/>
    </row>
    <row r="260" spans="1:19" ht="21" customHeight="1">
      <c r="A260" s="285" t="s">
        <v>550</v>
      </c>
      <c r="B260" s="286"/>
      <c r="C260" s="286"/>
      <c r="D260" s="286"/>
      <c r="E260" s="286"/>
      <c r="F260" s="286"/>
      <c r="G260" s="286"/>
      <c r="H260" s="286"/>
      <c r="I260" s="286"/>
      <c r="J260" s="286"/>
      <c r="K260" s="286"/>
      <c r="L260" s="286"/>
      <c r="M260" s="286"/>
      <c r="N260" s="286"/>
      <c r="O260" s="286"/>
      <c r="P260" s="286"/>
      <c r="Q260" s="286"/>
      <c r="R260" s="287"/>
      <c r="S260" s="79"/>
    </row>
    <row r="261" spans="1:19" ht="12.75">
      <c r="A261" s="96"/>
      <c r="B261" s="105"/>
      <c r="C261" s="97"/>
      <c r="D261" s="97"/>
      <c r="E261" s="98"/>
      <c r="F261" s="106"/>
      <c r="G261" s="100"/>
      <c r="H261" s="99"/>
      <c r="I261" s="101"/>
      <c r="J261" s="131"/>
      <c r="M261" s="72"/>
      <c r="N261" s="12"/>
      <c r="O261" s="143"/>
      <c r="P261" s="5"/>
      <c r="Q261" s="5"/>
      <c r="R261" s="5"/>
      <c r="S261" s="79"/>
    </row>
    <row r="262" spans="1:19" ht="12.75">
      <c r="A262" s="190">
        <v>22</v>
      </c>
      <c r="B262" s="85" t="s">
        <v>498</v>
      </c>
      <c r="C262" s="120"/>
      <c r="D262" s="120"/>
      <c r="E262" s="121"/>
      <c r="F262" s="122"/>
      <c r="G262" s="123"/>
      <c r="H262" s="109"/>
      <c r="I262" s="124"/>
      <c r="J262" s="125"/>
      <c r="K262" s="125"/>
      <c r="L262" s="125"/>
      <c r="M262" s="125"/>
      <c r="N262" s="125"/>
      <c r="O262" s="125"/>
      <c r="P262" s="125"/>
      <c r="Q262" s="125"/>
      <c r="R262" s="125"/>
      <c r="S262" s="79"/>
    </row>
    <row r="263" spans="1:19" ht="25.5">
      <c r="A263" s="104" t="s">
        <v>508</v>
      </c>
      <c r="B263" s="208" t="s">
        <v>499</v>
      </c>
      <c r="C263" s="97" t="s">
        <v>23</v>
      </c>
      <c r="D263" s="97" t="s">
        <v>13</v>
      </c>
      <c r="E263" s="98">
        <v>17.81</v>
      </c>
      <c r="F263" s="106">
        <v>25.29</v>
      </c>
      <c r="G263" s="100">
        <f>E263*F263</f>
        <v>450.41489999999993</v>
      </c>
      <c r="H263" s="99">
        <v>25.38</v>
      </c>
      <c r="I263" s="101">
        <f>E263*H263</f>
        <v>452.01779999999997</v>
      </c>
      <c r="J263" s="131">
        <f>I263+G263</f>
        <v>902.4326999999998</v>
      </c>
      <c r="M263" s="72"/>
      <c r="N263" s="12"/>
      <c r="O263" s="143"/>
      <c r="P263" s="201"/>
      <c r="Q263" s="201"/>
      <c r="R263" s="201"/>
      <c r="S263" s="202" t="s">
        <v>514</v>
      </c>
    </row>
    <row r="264" spans="1:19" ht="53.25" customHeight="1">
      <c r="A264" s="104" t="s">
        <v>509</v>
      </c>
      <c r="B264" s="203" t="s">
        <v>528</v>
      </c>
      <c r="C264" s="97" t="s">
        <v>23</v>
      </c>
      <c r="D264" s="97" t="s">
        <v>191</v>
      </c>
      <c r="E264" s="98">
        <v>1</v>
      </c>
      <c r="F264" s="106">
        <v>332.52</v>
      </c>
      <c r="G264" s="100">
        <v>332.52</v>
      </c>
      <c r="H264" s="99">
        <v>32.22</v>
      </c>
      <c r="I264" s="101">
        <v>32.22</v>
      </c>
      <c r="J264" s="131">
        <f>I264+G264</f>
        <v>364.74</v>
      </c>
      <c r="M264" s="72"/>
      <c r="N264" s="12"/>
      <c r="O264" s="143"/>
      <c r="P264" s="201"/>
      <c r="Q264" s="201"/>
      <c r="R264" s="201"/>
      <c r="S264" s="204" t="s">
        <v>586</v>
      </c>
    </row>
    <row r="265" spans="1:19" ht="25.5">
      <c r="A265" s="104" t="s">
        <v>524</v>
      </c>
      <c r="B265" s="189" t="s">
        <v>527</v>
      </c>
      <c r="C265" s="97" t="s">
        <v>23</v>
      </c>
      <c r="D265" s="97" t="s">
        <v>34</v>
      </c>
      <c r="E265" s="98">
        <v>0.35</v>
      </c>
      <c r="F265" s="106">
        <v>0</v>
      </c>
      <c r="G265" s="100">
        <v>0</v>
      </c>
      <c r="H265" s="99">
        <v>95.65</v>
      </c>
      <c r="I265" s="101">
        <f>E265*H265</f>
        <v>33.4775</v>
      </c>
      <c r="J265" s="131">
        <f>I265</f>
        <v>33.4775</v>
      </c>
      <c r="M265" s="72"/>
      <c r="N265" s="12"/>
      <c r="O265" s="143"/>
      <c r="P265" s="201"/>
      <c r="Q265" s="201"/>
      <c r="R265" s="201"/>
      <c r="S265" s="202">
        <v>73616</v>
      </c>
    </row>
    <row r="266" spans="1:19" ht="12.75">
      <c r="A266" s="104" t="s">
        <v>533</v>
      </c>
      <c r="B266" s="189" t="s">
        <v>526</v>
      </c>
      <c r="C266" s="97" t="s">
        <v>23</v>
      </c>
      <c r="D266" s="97" t="s">
        <v>13</v>
      </c>
      <c r="E266" s="98">
        <v>2</v>
      </c>
      <c r="F266" s="106">
        <v>10.99</v>
      </c>
      <c r="G266" s="100">
        <f>E266*F266</f>
        <v>21.98</v>
      </c>
      <c r="H266" s="99">
        <v>10.44</v>
      </c>
      <c r="I266" s="101">
        <f>E266*H266</f>
        <v>20.88</v>
      </c>
      <c r="J266" s="131">
        <f>I266+G266</f>
        <v>42.86</v>
      </c>
      <c r="M266" s="72"/>
      <c r="N266" s="12"/>
      <c r="O266" s="143"/>
      <c r="P266" s="201"/>
      <c r="Q266" s="201"/>
      <c r="R266" s="201"/>
      <c r="S266" s="202" t="s">
        <v>525</v>
      </c>
    </row>
    <row r="267" spans="1:19" ht="12.75">
      <c r="A267" s="104" t="s">
        <v>551</v>
      </c>
      <c r="B267" s="96" t="s">
        <v>500</v>
      </c>
      <c r="C267" s="97" t="s">
        <v>23</v>
      </c>
      <c r="D267" s="97" t="s">
        <v>37</v>
      </c>
      <c r="E267" s="98">
        <v>4</v>
      </c>
      <c r="F267" s="106">
        <v>39.03</v>
      </c>
      <c r="G267" s="100">
        <f>F267*E267</f>
        <v>156.12</v>
      </c>
      <c r="H267" s="99">
        <v>9.92</v>
      </c>
      <c r="I267" s="101">
        <f>H267*E267</f>
        <v>39.68</v>
      </c>
      <c r="J267" s="131">
        <f>I267+G267</f>
        <v>195.8</v>
      </c>
      <c r="M267" s="72"/>
      <c r="N267" s="12"/>
      <c r="O267" s="143"/>
      <c r="P267" s="201"/>
      <c r="Q267" s="201"/>
      <c r="R267" s="201"/>
      <c r="S267" s="202" t="s">
        <v>583</v>
      </c>
    </row>
    <row r="268" spans="1:19" ht="38.25">
      <c r="A268" s="104" t="s">
        <v>552</v>
      </c>
      <c r="B268" s="96" t="s">
        <v>501</v>
      </c>
      <c r="C268" s="97" t="s">
        <v>23</v>
      </c>
      <c r="D268" s="97" t="s">
        <v>37</v>
      </c>
      <c r="E268" s="98">
        <v>9.8</v>
      </c>
      <c r="F268" s="106">
        <v>35.96</v>
      </c>
      <c r="G268" s="100">
        <f>E268*F268</f>
        <v>352.408</v>
      </c>
      <c r="H268" s="99">
        <v>19.49</v>
      </c>
      <c r="I268" s="101">
        <f>E268*H268</f>
        <v>191.002</v>
      </c>
      <c r="J268" s="131">
        <f>I268+G268</f>
        <v>543.4100000000001</v>
      </c>
      <c r="M268" s="72"/>
      <c r="N268" s="12"/>
      <c r="O268" s="143"/>
      <c r="P268" s="201"/>
      <c r="Q268" s="201"/>
      <c r="R268" s="201"/>
      <c r="S268" s="202" t="s">
        <v>523</v>
      </c>
    </row>
    <row r="269" spans="1:19" ht="38.25">
      <c r="A269" s="104" t="s">
        <v>553</v>
      </c>
      <c r="B269" s="189" t="s">
        <v>502</v>
      </c>
      <c r="C269" s="97" t="s">
        <v>23</v>
      </c>
      <c r="D269" s="97" t="s">
        <v>37</v>
      </c>
      <c r="E269" s="98">
        <v>3</v>
      </c>
      <c r="F269" s="106">
        <v>35.96</v>
      </c>
      <c r="G269" s="100">
        <f>E269*F269</f>
        <v>107.88</v>
      </c>
      <c r="H269" s="99">
        <v>19.49</v>
      </c>
      <c r="I269" s="101">
        <f>E269*H269</f>
        <v>58.47</v>
      </c>
      <c r="J269" s="131">
        <f>I269+G269</f>
        <v>166.35</v>
      </c>
      <c r="M269" s="72"/>
      <c r="N269" s="12"/>
      <c r="O269" s="143"/>
      <c r="P269" s="201"/>
      <c r="Q269" s="201"/>
      <c r="R269" s="201"/>
      <c r="S269" s="202" t="s">
        <v>523</v>
      </c>
    </row>
    <row r="270" spans="1:19" ht="16.5" customHeight="1">
      <c r="A270" s="104" t="s">
        <v>554</v>
      </c>
      <c r="B270" s="273" t="s">
        <v>503</v>
      </c>
      <c r="C270" s="274"/>
      <c r="D270" s="274"/>
      <c r="E270" s="274"/>
      <c r="F270" s="274"/>
      <c r="G270" s="274"/>
      <c r="H270" s="274"/>
      <c r="I270" s="274"/>
      <c r="J270" s="275"/>
      <c r="M270" s="72"/>
      <c r="N270" s="12"/>
      <c r="O270" s="143"/>
      <c r="P270" s="201"/>
      <c r="Q270" s="201"/>
      <c r="R270" s="201"/>
      <c r="S270" s="202"/>
    </row>
    <row r="271" spans="1:19" ht="12.75">
      <c r="A271" s="96" t="s">
        <v>555</v>
      </c>
      <c r="B271" s="207" t="s">
        <v>515</v>
      </c>
      <c r="C271" s="97" t="s">
        <v>23</v>
      </c>
      <c r="D271" s="97" t="s">
        <v>519</v>
      </c>
      <c r="E271" s="98">
        <v>1</v>
      </c>
      <c r="F271" s="106">
        <v>1.07</v>
      </c>
      <c r="G271" s="100">
        <f aca="true" t="shared" si="25" ref="G271:G278">F271*E271</f>
        <v>1.07</v>
      </c>
      <c r="H271" s="99">
        <v>4.39</v>
      </c>
      <c r="I271" s="101">
        <f aca="true" t="shared" si="26" ref="I271:I278">H271*E271</f>
        <v>4.39</v>
      </c>
      <c r="J271" s="131">
        <f aca="true" t="shared" si="27" ref="J271:J278">I271+G271</f>
        <v>5.46</v>
      </c>
      <c r="M271" s="72"/>
      <c r="N271" s="12"/>
      <c r="O271" s="143"/>
      <c r="P271" s="201"/>
      <c r="Q271" s="201"/>
      <c r="R271" s="201"/>
      <c r="S271" s="202" t="s">
        <v>523</v>
      </c>
    </row>
    <row r="272" spans="1:19" ht="12.75">
      <c r="A272" s="96" t="s">
        <v>556</v>
      </c>
      <c r="B272" s="207" t="s">
        <v>516</v>
      </c>
      <c r="C272" s="97" t="s">
        <v>23</v>
      </c>
      <c r="D272" s="97" t="s">
        <v>519</v>
      </c>
      <c r="E272" s="98">
        <v>1</v>
      </c>
      <c r="F272" s="106">
        <v>4.7</v>
      </c>
      <c r="G272" s="100">
        <f t="shared" si="25"/>
        <v>4.7</v>
      </c>
      <c r="H272" s="99">
        <v>2.24</v>
      </c>
      <c r="I272" s="101">
        <f t="shared" si="26"/>
        <v>2.24</v>
      </c>
      <c r="J272" s="131">
        <f t="shared" si="27"/>
        <v>6.94</v>
      </c>
      <c r="M272" s="72"/>
      <c r="N272" s="12"/>
      <c r="O272" s="143"/>
      <c r="P272" s="201"/>
      <c r="Q272" s="201"/>
      <c r="R272" s="201"/>
      <c r="S272" s="202" t="s">
        <v>523</v>
      </c>
    </row>
    <row r="273" spans="1:19" ht="12.75">
      <c r="A273" s="96" t="s">
        <v>557</v>
      </c>
      <c r="B273" s="207" t="s">
        <v>517</v>
      </c>
      <c r="C273" s="97" t="s">
        <v>23</v>
      </c>
      <c r="D273" s="97" t="s">
        <v>519</v>
      </c>
      <c r="E273" s="98">
        <v>1</v>
      </c>
      <c r="F273" s="106">
        <v>5.61</v>
      </c>
      <c r="G273" s="100">
        <f t="shared" si="25"/>
        <v>5.61</v>
      </c>
      <c r="H273" s="99">
        <v>22.01</v>
      </c>
      <c r="I273" s="101">
        <f t="shared" si="26"/>
        <v>22.01</v>
      </c>
      <c r="J273" s="131">
        <f t="shared" si="27"/>
        <v>27.62</v>
      </c>
      <c r="M273" s="72"/>
      <c r="N273" s="12"/>
      <c r="O273" s="143"/>
      <c r="P273" s="201"/>
      <c r="Q273" s="201"/>
      <c r="R273" s="201"/>
      <c r="S273" s="202" t="s">
        <v>523</v>
      </c>
    </row>
    <row r="274" spans="1:19" ht="12.75">
      <c r="A274" s="96" t="s">
        <v>558</v>
      </c>
      <c r="B274" s="207" t="s">
        <v>518</v>
      </c>
      <c r="C274" s="97" t="s">
        <v>23</v>
      </c>
      <c r="D274" s="97" t="s">
        <v>37</v>
      </c>
      <c r="E274" s="98">
        <v>60</v>
      </c>
      <c r="F274" s="106">
        <v>0.86</v>
      </c>
      <c r="G274" s="100">
        <f t="shared" si="25"/>
        <v>51.6</v>
      </c>
      <c r="H274" s="99">
        <v>0.24</v>
      </c>
      <c r="I274" s="101">
        <f t="shared" si="26"/>
        <v>14.399999999999999</v>
      </c>
      <c r="J274" s="131">
        <f t="shared" si="27"/>
        <v>66</v>
      </c>
      <c r="M274" s="72"/>
      <c r="N274" s="12"/>
      <c r="O274" s="143"/>
      <c r="P274" s="201"/>
      <c r="Q274" s="201"/>
      <c r="R274" s="201"/>
      <c r="S274" s="202" t="s">
        <v>523</v>
      </c>
    </row>
    <row r="275" spans="1:19" ht="12.75">
      <c r="A275" s="96" t="s">
        <v>559</v>
      </c>
      <c r="B275" s="207" t="s">
        <v>520</v>
      </c>
      <c r="C275" s="97" t="s">
        <v>23</v>
      </c>
      <c r="D275" s="97" t="s">
        <v>37</v>
      </c>
      <c r="E275" s="98">
        <v>25</v>
      </c>
      <c r="F275" s="106">
        <v>1.13</v>
      </c>
      <c r="G275" s="100">
        <f t="shared" si="25"/>
        <v>28.249999999999996</v>
      </c>
      <c r="H275" s="99">
        <v>1.09</v>
      </c>
      <c r="I275" s="101">
        <f t="shared" si="26"/>
        <v>27.250000000000004</v>
      </c>
      <c r="J275" s="131">
        <f t="shared" si="27"/>
        <v>55.5</v>
      </c>
      <c r="M275" s="72"/>
      <c r="N275" s="12"/>
      <c r="O275" s="143"/>
      <c r="P275" s="201"/>
      <c r="Q275" s="201"/>
      <c r="R275" s="201"/>
      <c r="S275" s="202" t="s">
        <v>523</v>
      </c>
    </row>
    <row r="276" spans="1:19" ht="12.75">
      <c r="A276" s="96" t="s">
        <v>560</v>
      </c>
      <c r="B276" s="207" t="s">
        <v>521</v>
      </c>
      <c r="C276" s="97" t="s">
        <v>23</v>
      </c>
      <c r="D276" s="97" t="s">
        <v>519</v>
      </c>
      <c r="E276" s="98">
        <v>6</v>
      </c>
      <c r="F276" s="106">
        <v>0.82</v>
      </c>
      <c r="G276" s="100">
        <f t="shared" si="25"/>
        <v>4.92</v>
      </c>
      <c r="H276" s="99">
        <v>0.25</v>
      </c>
      <c r="I276" s="101">
        <f t="shared" si="26"/>
        <v>1.5</v>
      </c>
      <c r="J276" s="131">
        <f t="shared" si="27"/>
        <v>6.42</v>
      </c>
      <c r="M276" s="72"/>
      <c r="N276" s="12"/>
      <c r="O276" s="143"/>
      <c r="P276" s="201"/>
      <c r="Q276" s="201"/>
      <c r="R276" s="201"/>
      <c r="S276" s="202" t="s">
        <v>523</v>
      </c>
    </row>
    <row r="277" spans="1:19" ht="12.75">
      <c r="A277" s="96" t="s">
        <v>561</v>
      </c>
      <c r="B277" s="207" t="s">
        <v>522</v>
      </c>
      <c r="C277" s="97" t="s">
        <v>23</v>
      </c>
      <c r="D277" s="97" t="s">
        <v>519</v>
      </c>
      <c r="E277" s="98">
        <v>4</v>
      </c>
      <c r="F277" s="106">
        <v>1.42</v>
      </c>
      <c r="G277" s="100">
        <f t="shared" si="25"/>
        <v>5.68</v>
      </c>
      <c r="H277" s="99">
        <v>0.25</v>
      </c>
      <c r="I277" s="101">
        <f t="shared" si="26"/>
        <v>1</v>
      </c>
      <c r="J277" s="131">
        <f t="shared" si="27"/>
        <v>6.68</v>
      </c>
      <c r="M277" s="72"/>
      <c r="N277" s="12"/>
      <c r="O277" s="143"/>
      <c r="P277" s="201"/>
      <c r="Q277" s="201"/>
      <c r="R277" s="201"/>
      <c r="S277" s="202" t="s">
        <v>523</v>
      </c>
    </row>
    <row r="278" spans="1:19" ht="15" customHeight="1">
      <c r="A278" s="104" t="s">
        <v>562</v>
      </c>
      <c r="B278" s="189" t="s">
        <v>504</v>
      </c>
      <c r="C278" s="97" t="s">
        <v>23</v>
      </c>
      <c r="D278" s="97" t="s">
        <v>13</v>
      </c>
      <c r="E278" s="98">
        <v>4.8</v>
      </c>
      <c r="F278" s="106">
        <v>0.12</v>
      </c>
      <c r="G278" s="100">
        <f t="shared" si="25"/>
        <v>0.576</v>
      </c>
      <c r="H278" s="99">
        <v>0.89</v>
      </c>
      <c r="I278" s="101">
        <f t="shared" si="26"/>
        <v>4.272</v>
      </c>
      <c r="J278" s="131">
        <f t="shared" si="27"/>
        <v>4.848</v>
      </c>
      <c r="M278" s="72"/>
      <c r="N278" s="12"/>
      <c r="O278" s="143"/>
      <c r="P278" s="201"/>
      <c r="Q278" s="201"/>
      <c r="R278" s="201"/>
      <c r="S278" s="202" t="s">
        <v>584</v>
      </c>
    </row>
    <row r="279" spans="1:19" ht="15" customHeight="1">
      <c r="A279" s="104" t="s">
        <v>563</v>
      </c>
      <c r="B279" s="270" t="s">
        <v>544</v>
      </c>
      <c r="C279" s="271"/>
      <c r="D279" s="271"/>
      <c r="E279" s="271"/>
      <c r="F279" s="271"/>
      <c r="G279" s="271"/>
      <c r="H279" s="271"/>
      <c r="I279" s="271"/>
      <c r="J279" s="272"/>
      <c r="M279" s="72"/>
      <c r="N279" s="12"/>
      <c r="O279" s="143"/>
      <c r="P279" s="201"/>
      <c r="Q279" s="201"/>
      <c r="R279" s="201"/>
      <c r="S279" s="202"/>
    </row>
    <row r="280" spans="1:19" ht="12.75">
      <c r="A280" s="126" t="s">
        <v>564</v>
      </c>
      <c r="B280" s="208" t="s">
        <v>547</v>
      </c>
      <c r="C280" s="97" t="s">
        <v>52</v>
      </c>
      <c r="D280" s="97" t="s">
        <v>13</v>
      </c>
      <c r="E280" s="98">
        <v>4.8</v>
      </c>
      <c r="F280" s="99">
        <v>9.48</v>
      </c>
      <c r="G280" s="100">
        <f>F280*E280</f>
        <v>45.504</v>
      </c>
      <c r="H280" s="99">
        <v>10.15</v>
      </c>
      <c r="I280" s="101">
        <f>H280*E280</f>
        <v>48.72</v>
      </c>
      <c r="J280" s="131">
        <f>I280+G280</f>
        <v>94.22399999999999</v>
      </c>
      <c r="M280" s="72"/>
      <c r="N280" s="12"/>
      <c r="O280" s="143"/>
      <c r="P280" s="201"/>
      <c r="Q280" s="201"/>
      <c r="R280" s="201"/>
      <c r="S280" s="202" t="s">
        <v>546</v>
      </c>
    </row>
    <row r="281" spans="1:19" ht="25.5">
      <c r="A281" s="126" t="s">
        <v>565</v>
      </c>
      <c r="B281" s="208" t="s">
        <v>497</v>
      </c>
      <c r="C281" s="97" t="s">
        <v>23</v>
      </c>
      <c r="D281" s="97" t="s">
        <v>13</v>
      </c>
      <c r="E281" s="98">
        <v>12.5</v>
      </c>
      <c r="F281" s="99">
        <v>15.11</v>
      </c>
      <c r="G281" s="100">
        <f>F281*E281</f>
        <v>188.875</v>
      </c>
      <c r="H281" s="99">
        <v>2.73</v>
      </c>
      <c r="I281" s="101">
        <f>H281*E281</f>
        <v>34.125</v>
      </c>
      <c r="J281" s="131">
        <f>G281+I281</f>
        <v>223</v>
      </c>
      <c r="M281" s="72"/>
      <c r="N281" s="12"/>
      <c r="O281" s="143"/>
      <c r="P281" s="201"/>
      <c r="Q281" s="201"/>
      <c r="R281" s="201"/>
      <c r="S281" s="202" t="s">
        <v>523</v>
      </c>
    </row>
    <row r="282" spans="1:19" ht="25.5">
      <c r="A282" s="126" t="s">
        <v>566</v>
      </c>
      <c r="B282" s="208" t="s">
        <v>142</v>
      </c>
      <c r="C282" s="97" t="s">
        <v>23</v>
      </c>
      <c r="D282" s="97" t="s">
        <v>13</v>
      </c>
      <c r="E282" s="98">
        <v>7.5</v>
      </c>
      <c r="F282" s="99">
        <v>4.06</v>
      </c>
      <c r="G282" s="100">
        <f>F282*E282</f>
        <v>30.449999999999996</v>
      </c>
      <c r="H282" s="99">
        <v>6.03</v>
      </c>
      <c r="I282" s="101">
        <f>H282*E282</f>
        <v>45.225</v>
      </c>
      <c r="J282" s="131">
        <f>G282+I282</f>
        <v>75.675</v>
      </c>
      <c r="M282" s="72"/>
      <c r="N282" s="12"/>
      <c r="O282" s="143"/>
      <c r="P282" s="201"/>
      <c r="Q282" s="201"/>
      <c r="R282" s="201"/>
      <c r="S282" s="202" t="s">
        <v>523</v>
      </c>
    </row>
    <row r="283" spans="1:19" ht="25.5">
      <c r="A283" s="126" t="s">
        <v>567</v>
      </c>
      <c r="B283" s="208" t="s">
        <v>100</v>
      </c>
      <c r="C283" s="97" t="s">
        <v>23</v>
      </c>
      <c r="D283" s="97" t="s">
        <v>37</v>
      </c>
      <c r="E283" s="98">
        <v>7.5</v>
      </c>
      <c r="F283" s="99">
        <v>4</v>
      </c>
      <c r="G283" s="100">
        <f>F283*E283</f>
        <v>30</v>
      </c>
      <c r="H283" s="99">
        <v>2.24</v>
      </c>
      <c r="I283" s="101">
        <f>H283*E283</f>
        <v>16.8</v>
      </c>
      <c r="J283" s="131">
        <f>G283+I283</f>
        <v>46.8</v>
      </c>
      <c r="M283" s="72"/>
      <c r="N283" s="12"/>
      <c r="O283" s="143"/>
      <c r="P283" s="201"/>
      <c r="Q283" s="201"/>
      <c r="R283" s="201"/>
      <c r="S283" s="202" t="s">
        <v>523</v>
      </c>
    </row>
    <row r="284" spans="1:19" ht="12.75">
      <c r="A284" s="126" t="s">
        <v>582</v>
      </c>
      <c r="B284" s="96" t="s">
        <v>109</v>
      </c>
      <c r="C284" s="97" t="s">
        <v>23</v>
      </c>
      <c r="D284" s="97" t="s">
        <v>17</v>
      </c>
      <c r="E284" s="98">
        <v>1</v>
      </c>
      <c r="F284" s="99">
        <v>4.06</v>
      </c>
      <c r="G284" s="100">
        <f>F284*E284</f>
        <v>4.06</v>
      </c>
      <c r="H284" s="99">
        <v>1.42</v>
      </c>
      <c r="I284" s="101">
        <f>H284*E284</f>
        <v>1.42</v>
      </c>
      <c r="J284" s="119">
        <f>G284+I284</f>
        <v>5.4799999999999995</v>
      </c>
      <c r="M284" s="72"/>
      <c r="N284" s="12"/>
      <c r="O284" s="143"/>
      <c r="P284" s="201"/>
      <c r="Q284" s="201"/>
      <c r="R284" s="201"/>
      <c r="S284" s="202"/>
    </row>
    <row r="285" spans="1:19" ht="38.25">
      <c r="A285" s="104" t="s">
        <v>568</v>
      </c>
      <c r="B285" s="189" t="s">
        <v>505</v>
      </c>
      <c r="C285" s="97" t="s">
        <v>23</v>
      </c>
      <c r="D285" s="97" t="s">
        <v>34</v>
      </c>
      <c r="E285" s="98">
        <v>0.63</v>
      </c>
      <c r="F285" s="106">
        <v>0</v>
      </c>
      <c r="G285" s="100">
        <v>0</v>
      </c>
      <c r="H285" s="99">
        <v>18.43</v>
      </c>
      <c r="I285" s="101">
        <f>E285*H285</f>
        <v>11.610899999999999</v>
      </c>
      <c r="J285" s="131">
        <f>I285</f>
        <v>11.610899999999999</v>
      </c>
      <c r="M285" s="72"/>
      <c r="N285" s="12"/>
      <c r="O285" s="143"/>
      <c r="P285" s="201"/>
      <c r="Q285" s="201"/>
      <c r="R285" s="201"/>
      <c r="S285" s="202" t="s">
        <v>523</v>
      </c>
    </row>
    <row r="286" spans="1:19" ht="29.25" customHeight="1">
      <c r="A286" s="104" t="s">
        <v>569</v>
      </c>
      <c r="B286" s="203" t="s">
        <v>506</v>
      </c>
      <c r="C286" s="97" t="s">
        <v>23</v>
      </c>
      <c r="D286" s="97" t="s">
        <v>191</v>
      </c>
      <c r="E286" s="98">
        <v>1</v>
      </c>
      <c r="F286" s="106">
        <f>G286</f>
        <v>4712.83</v>
      </c>
      <c r="G286" s="100">
        <v>4712.83</v>
      </c>
      <c r="H286" s="99">
        <f>I286</f>
        <v>540</v>
      </c>
      <c r="I286" s="101">
        <v>540</v>
      </c>
      <c r="J286" s="131">
        <f>I286+G286</f>
        <v>5252.83</v>
      </c>
      <c r="M286" s="72"/>
      <c r="N286" s="12"/>
      <c r="O286" s="143"/>
      <c r="P286" s="201"/>
      <c r="Q286" s="201"/>
      <c r="R286" s="201"/>
      <c r="S286" s="204" t="s">
        <v>534</v>
      </c>
    </row>
    <row r="287" spans="1:20" ht="14.25" customHeight="1">
      <c r="A287" s="104" t="s">
        <v>570</v>
      </c>
      <c r="B287" s="239" t="s">
        <v>529</v>
      </c>
      <c r="C287" s="97" t="s">
        <v>23</v>
      </c>
      <c r="D287" s="97" t="s">
        <v>37</v>
      </c>
      <c r="E287" s="98">
        <v>8</v>
      </c>
      <c r="F287" s="106">
        <v>43</v>
      </c>
      <c r="G287" s="100">
        <f>F287*E287</f>
        <v>344</v>
      </c>
      <c r="H287" s="99">
        <v>147.4</v>
      </c>
      <c r="I287" s="101">
        <f>H287</f>
        <v>147.4</v>
      </c>
      <c r="J287" s="131">
        <f>I287+G287</f>
        <v>491.4</v>
      </c>
      <c r="M287" s="72"/>
      <c r="N287" s="12"/>
      <c r="O287" s="143"/>
      <c r="P287" s="201"/>
      <c r="Q287" s="102"/>
      <c r="R287" s="201"/>
      <c r="S287" s="202" t="s">
        <v>585</v>
      </c>
      <c r="T287" s="9"/>
    </row>
    <row r="288" spans="1:20" ht="14.25" customHeight="1">
      <c r="A288" s="104" t="s">
        <v>571</v>
      </c>
      <c r="B288" s="126" t="s">
        <v>535</v>
      </c>
      <c r="C288" s="97" t="s">
        <v>474</v>
      </c>
      <c r="D288" s="97" t="s">
        <v>37</v>
      </c>
      <c r="E288" s="98">
        <v>8</v>
      </c>
      <c r="F288" s="106">
        <v>3.71</v>
      </c>
      <c r="G288" s="100">
        <f>F288*E288</f>
        <v>29.68</v>
      </c>
      <c r="H288" s="99">
        <v>0</v>
      </c>
      <c r="I288" s="101">
        <v>0</v>
      </c>
      <c r="J288" s="131">
        <f>G288</f>
        <v>29.68</v>
      </c>
      <c r="M288" s="72"/>
      <c r="N288" s="12"/>
      <c r="O288" s="143"/>
      <c r="P288" s="201"/>
      <c r="Q288" s="102"/>
      <c r="R288" s="201"/>
      <c r="S288" s="202" t="s">
        <v>536</v>
      </c>
      <c r="T288" s="9"/>
    </row>
    <row r="289" spans="1:20" ht="14.25" customHeight="1">
      <c r="A289" s="104" t="s">
        <v>572</v>
      </c>
      <c r="B289" s="126" t="s">
        <v>537</v>
      </c>
      <c r="C289" s="97" t="s">
        <v>23</v>
      </c>
      <c r="D289" s="97" t="s">
        <v>34</v>
      </c>
      <c r="E289" s="98">
        <v>0.36</v>
      </c>
      <c r="F289" s="106">
        <v>153.46</v>
      </c>
      <c r="G289" s="100">
        <f>F289*E289</f>
        <v>55.2456</v>
      </c>
      <c r="H289" s="99">
        <v>41.11</v>
      </c>
      <c r="I289" s="101">
        <f>H289*E289</f>
        <v>14.7996</v>
      </c>
      <c r="J289" s="131">
        <f>I289+G289</f>
        <v>70.04520000000001</v>
      </c>
      <c r="M289" s="72"/>
      <c r="N289" s="12"/>
      <c r="O289" s="143"/>
      <c r="P289" s="201"/>
      <c r="Q289" s="102"/>
      <c r="R289" s="201"/>
      <c r="S289" s="202" t="s">
        <v>538</v>
      </c>
      <c r="T289" s="9"/>
    </row>
    <row r="290" spans="1:20" ht="27" customHeight="1">
      <c r="A290" s="104" t="s">
        <v>573</v>
      </c>
      <c r="B290" s="208" t="s">
        <v>530</v>
      </c>
      <c r="C290" s="97" t="s">
        <v>23</v>
      </c>
      <c r="D290" s="97" t="s">
        <v>13</v>
      </c>
      <c r="E290" s="98">
        <v>11</v>
      </c>
      <c r="F290" s="106">
        <v>2.61</v>
      </c>
      <c r="G290" s="100">
        <f>F290*E290</f>
        <v>28.709999999999997</v>
      </c>
      <c r="H290" s="99">
        <v>8.27</v>
      </c>
      <c r="I290" s="101">
        <f>H290*E290</f>
        <v>90.97</v>
      </c>
      <c r="J290" s="131">
        <f>I290+F290</f>
        <v>93.58</v>
      </c>
      <c r="M290" s="72"/>
      <c r="N290" s="12"/>
      <c r="O290" s="143"/>
      <c r="P290" s="201"/>
      <c r="Q290" s="102"/>
      <c r="R290" s="201"/>
      <c r="S290" s="202" t="s">
        <v>523</v>
      </c>
      <c r="T290" s="9"/>
    </row>
    <row r="291" spans="1:20" ht="27" customHeight="1">
      <c r="A291" s="104" t="s">
        <v>574</v>
      </c>
      <c r="B291" s="208" t="s">
        <v>531</v>
      </c>
      <c r="C291" s="97" t="s">
        <v>23</v>
      </c>
      <c r="D291" s="97" t="s">
        <v>13</v>
      </c>
      <c r="E291" s="98">
        <v>0.63</v>
      </c>
      <c r="F291" s="106">
        <f>G291</f>
        <v>87.97</v>
      </c>
      <c r="G291" s="100">
        <v>87.97</v>
      </c>
      <c r="H291" s="99">
        <v>0</v>
      </c>
      <c r="I291" s="101">
        <v>0</v>
      </c>
      <c r="J291" s="131">
        <f>G291</f>
        <v>87.97</v>
      </c>
      <c r="M291" s="72"/>
      <c r="N291" s="12"/>
      <c r="O291" s="143"/>
      <c r="P291" s="201"/>
      <c r="Q291" s="102"/>
      <c r="R291" s="201"/>
      <c r="S291" s="202" t="s">
        <v>532</v>
      </c>
      <c r="T291" s="9"/>
    </row>
    <row r="292" spans="1:20" ht="27" customHeight="1">
      <c r="A292" s="104" t="s">
        <v>575</v>
      </c>
      <c r="B292" s="96" t="s">
        <v>151</v>
      </c>
      <c r="C292" s="97" t="s">
        <v>23</v>
      </c>
      <c r="D292" s="97" t="s">
        <v>13</v>
      </c>
      <c r="E292" s="98">
        <v>25</v>
      </c>
      <c r="F292" s="99">
        <v>12.24</v>
      </c>
      <c r="G292" s="100">
        <f>F292*E292</f>
        <v>306</v>
      </c>
      <c r="H292" s="99">
        <v>9.92</v>
      </c>
      <c r="I292" s="101">
        <f>H292*E292</f>
        <v>248</v>
      </c>
      <c r="J292" s="119">
        <f>G292+I292</f>
        <v>554</v>
      </c>
      <c r="M292" s="72"/>
      <c r="N292" s="12"/>
      <c r="O292" s="143"/>
      <c r="P292" s="201"/>
      <c r="Q292" s="102"/>
      <c r="R292" s="201"/>
      <c r="S292" s="202" t="s">
        <v>523</v>
      </c>
      <c r="T292" s="9"/>
    </row>
    <row r="293" spans="1:20" ht="15" customHeight="1">
      <c r="A293" s="104"/>
      <c r="B293" s="105" t="s">
        <v>579</v>
      </c>
      <c r="C293" s="97"/>
      <c r="D293" s="97"/>
      <c r="E293" s="98"/>
      <c r="F293" s="99"/>
      <c r="G293" s="100"/>
      <c r="H293" s="99"/>
      <c r="I293" s="101"/>
      <c r="J293" s="119"/>
      <c r="M293" s="72"/>
      <c r="N293" s="12"/>
      <c r="O293" s="143"/>
      <c r="P293" s="102"/>
      <c r="Q293" s="119">
        <f>SUM(J263:O292)</f>
        <v>9464.8333</v>
      </c>
      <c r="R293" s="201"/>
      <c r="S293" s="202"/>
      <c r="T293" s="9"/>
    </row>
    <row r="294" spans="1:20" ht="14.25" customHeight="1">
      <c r="A294" s="104" t="s">
        <v>576</v>
      </c>
      <c r="B294" s="104" t="s">
        <v>545</v>
      </c>
      <c r="C294" s="97"/>
      <c r="D294" s="97"/>
      <c r="E294" s="96"/>
      <c r="F294" s="99"/>
      <c r="G294" s="100"/>
      <c r="H294" s="99"/>
      <c r="I294" s="141"/>
      <c r="J294" s="119"/>
      <c r="L294" s="5"/>
      <c r="M294" s="72"/>
      <c r="N294" s="12"/>
      <c r="O294" s="297"/>
      <c r="P294" s="201"/>
      <c r="Q294" s="102"/>
      <c r="R294" s="201"/>
      <c r="S294" s="202"/>
      <c r="T294" s="9"/>
    </row>
    <row r="295" spans="1:20" ht="14.25" customHeight="1">
      <c r="A295" s="126" t="s">
        <v>577</v>
      </c>
      <c r="B295" s="96" t="s">
        <v>301</v>
      </c>
      <c r="C295" s="97" t="s">
        <v>52</v>
      </c>
      <c r="D295" s="97" t="s">
        <v>302</v>
      </c>
      <c r="E295" s="96">
        <v>88</v>
      </c>
      <c r="F295" s="238">
        <v>0</v>
      </c>
      <c r="G295" s="100">
        <f>F295*E295</f>
        <v>0</v>
      </c>
      <c r="H295" s="238">
        <v>7.6</v>
      </c>
      <c r="I295" s="141">
        <f>H295*E295</f>
        <v>668.8</v>
      </c>
      <c r="J295" s="119">
        <f>I295</f>
        <v>668.8</v>
      </c>
      <c r="L295" s="5"/>
      <c r="M295" s="72"/>
      <c r="N295" s="12"/>
      <c r="O295" s="297"/>
      <c r="P295" s="201"/>
      <c r="Q295" s="102"/>
      <c r="R295" s="201"/>
      <c r="S295" s="202" t="s">
        <v>523</v>
      </c>
      <c r="T295" s="9"/>
    </row>
    <row r="296" spans="1:20" ht="12.75" customHeight="1">
      <c r="A296" s="126" t="s">
        <v>578</v>
      </c>
      <c r="B296" s="208" t="s">
        <v>303</v>
      </c>
      <c r="C296" s="97" t="s">
        <v>52</v>
      </c>
      <c r="D296" s="97" t="s">
        <v>302</v>
      </c>
      <c r="E296" s="96">
        <v>22</v>
      </c>
      <c r="F296" s="106">
        <v>0</v>
      </c>
      <c r="G296" s="100">
        <v>0</v>
      </c>
      <c r="H296" s="99">
        <v>58.35</v>
      </c>
      <c r="I296" s="141">
        <f>H296*E296</f>
        <v>1283.7</v>
      </c>
      <c r="J296" s="131">
        <f>I296</f>
        <v>1283.7</v>
      </c>
      <c r="L296" s="5"/>
      <c r="M296" s="72"/>
      <c r="N296" s="12"/>
      <c r="O296" s="297"/>
      <c r="P296" s="201"/>
      <c r="Q296" s="102"/>
      <c r="R296" s="201"/>
      <c r="S296" s="202" t="s">
        <v>523</v>
      </c>
      <c r="T296" s="9"/>
    </row>
    <row r="297" spans="1:20" ht="12.75" customHeight="1">
      <c r="A297" s="104"/>
      <c r="B297" s="105" t="s">
        <v>579</v>
      </c>
      <c r="C297" s="97"/>
      <c r="D297" s="97"/>
      <c r="E297" s="96"/>
      <c r="F297" s="106"/>
      <c r="G297" s="100"/>
      <c r="H297" s="99"/>
      <c r="I297" s="141"/>
      <c r="J297" s="131"/>
      <c r="L297" s="5"/>
      <c r="M297" s="72"/>
      <c r="N297" s="12"/>
      <c r="O297" s="297"/>
      <c r="P297" s="201"/>
      <c r="Q297" s="119">
        <f>J295+J296</f>
        <v>1952.5</v>
      </c>
      <c r="R297" s="201"/>
      <c r="S297" s="202"/>
      <c r="T297" s="9"/>
    </row>
    <row r="298" spans="1:20" ht="12.75" customHeight="1">
      <c r="A298" s="104"/>
      <c r="B298" s="208"/>
      <c r="C298" s="97"/>
      <c r="D298" s="97"/>
      <c r="E298" s="96"/>
      <c r="F298" s="106"/>
      <c r="G298" s="100"/>
      <c r="H298" s="99"/>
      <c r="I298" s="141"/>
      <c r="J298" s="131"/>
      <c r="L298" s="5"/>
      <c r="M298" s="72"/>
      <c r="N298" s="12"/>
      <c r="O298" s="297"/>
      <c r="P298" s="201"/>
      <c r="Q298" s="102"/>
      <c r="R298" s="201"/>
      <c r="S298" s="202"/>
      <c r="T298" s="9"/>
    </row>
    <row r="299" spans="1:19" ht="12.75">
      <c r="A299" s="288">
        <v>22</v>
      </c>
      <c r="B299" s="289" t="s">
        <v>507</v>
      </c>
      <c r="C299" s="290"/>
      <c r="D299" s="290"/>
      <c r="E299" s="291"/>
      <c r="F299" s="292"/>
      <c r="G299" s="293"/>
      <c r="H299" s="294"/>
      <c r="I299" s="295"/>
      <c r="J299" s="296"/>
      <c r="K299" s="296"/>
      <c r="L299" s="296"/>
      <c r="M299" s="296"/>
      <c r="N299" s="296"/>
      <c r="O299" s="296"/>
      <c r="P299" s="296"/>
      <c r="Q299" s="296"/>
      <c r="R299" s="296"/>
      <c r="S299" s="79"/>
    </row>
    <row r="300" spans="1:19" ht="25.5">
      <c r="A300" s="209" t="s">
        <v>508</v>
      </c>
      <c r="B300" s="96" t="s">
        <v>69</v>
      </c>
      <c r="C300" s="97" t="s">
        <v>23</v>
      </c>
      <c r="D300" s="97" t="s">
        <v>17</v>
      </c>
      <c r="E300" s="98">
        <v>160</v>
      </c>
      <c r="F300" s="99">
        <v>1.67</v>
      </c>
      <c r="G300" s="211">
        <f>F300*E300</f>
        <v>267.2</v>
      </c>
      <c r="H300" s="99">
        <v>1.16</v>
      </c>
      <c r="I300" s="101">
        <f>H300*E300</f>
        <v>185.6</v>
      </c>
      <c r="J300" s="119">
        <f>G300+I300</f>
        <v>452.79999999999995</v>
      </c>
      <c r="K300" s="131"/>
      <c r="L300" s="210"/>
      <c r="M300" s="131"/>
      <c r="N300" s="131"/>
      <c r="O300" s="210"/>
      <c r="P300" s="252">
        <f>-J300</f>
        <v>-452.79999999999995</v>
      </c>
      <c r="Q300" s="131"/>
      <c r="R300" s="131"/>
      <c r="S300" s="79"/>
    </row>
    <row r="301" spans="1:19" ht="25.5">
      <c r="A301" s="104" t="s">
        <v>509</v>
      </c>
      <c r="B301" s="189" t="s">
        <v>512</v>
      </c>
      <c r="C301" s="97" t="s">
        <v>23</v>
      </c>
      <c r="D301" s="97" t="s">
        <v>510</v>
      </c>
      <c r="E301" s="98">
        <v>40</v>
      </c>
      <c r="F301" s="106">
        <v>4.23</v>
      </c>
      <c r="G301" s="100">
        <f>F301*E301</f>
        <v>169.20000000000002</v>
      </c>
      <c r="H301" s="99">
        <v>7.59</v>
      </c>
      <c r="I301" s="101">
        <f>H301*E301</f>
        <v>303.6</v>
      </c>
      <c r="J301" s="131">
        <f>I301+G301</f>
        <v>472.80000000000007</v>
      </c>
      <c r="M301" s="72"/>
      <c r="N301" s="12"/>
      <c r="O301" s="143"/>
      <c r="P301" s="253">
        <f>-J301</f>
        <v>-472.80000000000007</v>
      </c>
      <c r="Q301" s="201"/>
      <c r="R301" s="197"/>
      <c r="S301" s="79"/>
    </row>
    <row r="302" spans="1:19" ht="51">
      <c r="A302" s="209" t="s">
        <v>524</v>
      </c>
      <c r="B302" s="189" t="s">
        <v>539</v>
      </c>
      <c r="C302" s="97"/>
      <c r="D302" s="97"/>
      <c r="E302" s="98"/>
      <c r="F302" s="106"/>
      <c r="G302" s="100"/>
      <c r="H302" s="99"/>
      <c r="I302" s="101"/>
      <c r="J302" s="131"/>
      <c r="M302" s="72"/>
      <c r="N302" s="12"/>
      <c r="O302" s="143"/>
      <c r="P302" s="253">
        <f>R119+R123</f>
        <v>-26766.459999999995</v>
      </c>
      <c r="Q302" s="201"/>
      <c r="R302" s="6"/>
      <c r="S302" s="79"/>
    </row>
    <row r="303" spans="1:19" ht="25.5">
      <c r="A303" s="104" t="s">
        <v>533</v>
      </c>
      <c r="B303" s="96" t="s">
        <v>73</v>
      </c>
      <c r="C303" s="97" t="s">
        <v>23</v>
      </c>
      <c r="D303" s="97" t="s">
        <v>13</v>
      </c>
      <c r="E303" s="98">
        <v>17.81</v>
      </c>
      <c r="F303" s="106">
        <v>9.69</v>
      </c>
      <c r="G303" s="100">
        <f>E303*F303</f>
        <v>172.57889999999998</v>
      </c>
      <c r="H303" s="99">
        <v>9.69</v>
      </c>
      <c r="I303" s="101">
        <f>E303*H303</f>
        <v>172.57889999999998</v>
      </c>
      <c r="J303" s="131">
        <f>I303+G303</f>
        <v>345.15779999999995</v>
      </c>
      <c r="M303" s="72"/>
      <c r="N303" s="12"/>
      <c r="O303" s="143"/>
      <c r="P303" s="254">
        <f>-J303</f>
        <v>-345.15779999999995</v>
      </c>
      <c r="Q303" s="5"/>
      <c r="R303" s="6"/>
      <c r="S303" s="79"/>
    </row>
    <row r="304" spans="1:19" ht="12.75">
      <c r="A304" s="96"/>
      <c r="B304" s="189"/>
      <c r="C304" s="97"/>
      <c r="D304" s="97"/>
      <c r="E304" s="98"/>
      <c r="F304" s="106"/>
      <c r="G304" s="100"/>
      <c r="H304" s="99"/>
      <c r="I304" s="101"/>
      <c r="J304" s="131"/>
      <c r="M304" s="72"/>
      <c r="N304" s="12"/>
      <c r="O304" s="143"/>
      <c r="P304" s="5"/>
      <c r="Q304" s="5"/>
      <c r="R304" s="5"/>
      <c r="S304" s="187"/>
    </row>
    <row r="305" spans="1:19" ht="12.75">
      <c r="A305" s="132"/>
      <c r="B305" s="133" t="s">
        <v>496</v>
      </c>
      <c r="C305" s="134"/>
      <c r="D305" s="134"/>
      <c r="E305" s="135"/>
      <c r="F305" s="136"/>
      <c r="G305" s="169"/>
      <c r="H305" s="170"/>
      <c r="I305" s="137"/>
      <c r="J305" s="171"/>
      <c r="K305" s="172"/>
      <c r="L305" s="173"/>
      <c r="M305" s="174"/>
      <c r="N305" s="175"/>
      <c r="O305" s="176"/>
      <c r="P305" s="184"/>
      <c r="Q305" s="185"/>
      <c r="R305" s="199">
        <f>SUM(P300:P303)</f>
        <v>-28037.217799999995</v>
      </c>
      <c r="S305" s="188"/>
    </row>
    <row r="306" spans="1:19" ht="12.75">
      <c r="A306" s="132"/>
      <c r="B306" s="133" t="s">
        <v>580</v>
      </c>
      <c r="C306" s="134"/>
      <c r="D306" s="134"/>
      <c r="E306" s="135"/>
      <c r="F306" s="136"/>
      <c r="G306" s="169"/>
      <c r="H306" s="170"/>
      <c r="I306" s="137"/>
      <c r="J306" s="171"/>
      <c r="K306" s="172"/>
      <c r="L306" s="173"/>
      <c r="M306" s="174"/>
      <c r="N306" s="175"/>
      <c r="O306" s="176"/>
      <c r="P306" s="184"/>
      <c r="Q306" s="185"/>
      <c r="R306" s="199">
        <f>R305*1.25</f>
        <v>-35046.522249999995</v>
      </c>
      <c r="S306" s="188"/>
    </row>
    <row r="307" spans="1:19" ht="12.75">
      <c r="A307" s="231"/>
      <c r="B307" s="255"/>
      <c r="C307" s="232"/>
      <c r="D307" s="232"/>
      <c r="E307" s="233"/>
      <c r="F307" s="256"/>
      <c r="G307" s="235"/>
      <c r="H307" s="234"/>
      <c r="I307" s="236"/>
      <c r="J307" s="131"/>
      <c r="K307" s="18"/>
      <c r="L307" s="64"/>
      <c r="M307" s="257"/>
      <c r="N307" s="33"/>
      <c r="O307" s="258"/>
      <c r="P307" s="259"/>
      <c r="Q307" s="260"/>
      <c r="R307" s="261"/>
      <c r="S307" s="188"/>
    </row>
    <row r="308" spans="1:19" ht="12.75">
      <c r="A308" s="132"/>
      <c r="B308" s="133" t="s">
        <v>548</v>
      </c>
      <c r="C308" s="134"/>
      <c r="D308" s="134"/>
      <c r="E308" s="135"/>
      <c r="F308" s="136"/>
      <c r="G308" s="169"/>
      <c r="H308" s="170">
        <v>0</v>
      </c>
      <c r="I308" s="137"/>
      <c r="J308" s="171"/>
      <c r="K308" s="172"/>
      <c r="L308" s="173"/>
      <c r="M308" s="177"/>
      <c r="N308" s="178">
        <f>J308</f>
        <v>0</v>
      </c>
      <c r="O308" s="179">
        <f>M308-N308</f>
        <v>0</v>
      </c>
      <c r="P308" s="185"/>
      <c r="Q308" s="184"/>
      <c r="R308" s="175">
        <f>SUM(J263:J292)</f>
        <v>9464.8333</v>
      </c>
      <c r="S308" s="191"/>
    </row>
    <row r="309" spans="1:19" ht="12.75">
      <c r="A309" s="132"/>
      <c r="B309" s="133" t="s">
        <v>549</v>
      </c>
      <c r="C309" s="134"/>
      <c r="D309" s="134"/>
      <c r="E309" s="135"/>
      <c r="F309" s="136"/>
      <c r="G309" s="169"/>
      <c r="H309" s="170"/>
      <c r="I309" s="137"/>
      <c r="J309" s="138"/>
      <c r="K309" s="180"/>
      <c r="L309" s="181"/>
      <c r="M309" s="182"/>
      <c r="N309" s="38"/>
      <c r="O309" s="183"/>
      <c r="P309" s="251"/>
      <c r="Q309" s="184"/>
      <c r="R309" s="269">
        <f>(R308*1.25)+Q297</f>
        <v>13783.541625</v>
      </c>
      <c r="S309" s="191"/>
    </row>
    <row r="310" spans="1:19" ht="12.75">
      <c r="A310" s="231"/>
      <c r="B310" s="255"/>
      <c r="C310" s="232"/>
      <c r="D310" s="232"/>
      <c r="E310" s="233"/>
      <c r="F310" s="256"/>
      <c r="G310" s="235"/>
      <c r="H310" s="234"/>
      <c r="I310" s="236"/>
      <c r="J310" s="262"/>
      <c r="K310" s="263"/>
      <c r="L310" s="264"/>
      <c r="M310" s="265"/>
      <c r="N310" s="266"/>
      <c r="O310" s="267"/>
      <c r="P310" s="268"/>
      <c r="Q310" s="259"/>
      <c r="R310" s="266"/>
      <c r="S310" s="191"/>
    </row>
    <row r="311" spans="1:19" ht="12.75">
      <c r="A311" s="132"/>
      <c r="B311" s="133" t="s">
        <v>581</v>
      </c>
      <c r="C311" s="134"/>
      <c r="D311" s="134"/>
      <c r="E311" s="135"/>
      <c r="F311" s="136"/>
      <c r="G311" s="169"/>
      <c r="H311" s="170"/>
      <c r="I311" s="137"/>
      <c r="J311" s="171"/>
      <c r="K311" s="172"/>
      <c r="L311" s="172"/>
      <c r="M311" s="177"/>
      <c r="N311" s="178"/>
      <c r="O311" s="216"/>
      <c r="P311" s="217"/>
      <c r="Q311" s="175"/>
      <c r="R311" s="212">
        <f>R306+R309</f>
        <v>-21262.980624999997</v>
      </c>
      <c r="S311" s="79"/>
    </row>
    <row r="312" spans="1:19" ht="12.75">
      <c r="A312" s="96"/>
      <c r="B312" s="96"/>
      <c r="C312" s="97"/>
      <c r="D312" s="97"/>
      <c r="E312" s="98"/>
      <c r="F312" s="106"/>
      <c r="G312" s="100"/>
      <c r="H312" s="103"/>
      <c r="I312" s="101"/>
      <c r="J312" s="139"/>
      <c r="K312" s="153"/>
      <c r="L312" s="213"/>
      <c r="M312" s="214"/>
      <c r="N312" s="39">
        <f>J312</f>
        <v>0</v>
      </c>
      <c r="O312" s="215">
        <f>M312-N312</f>
        <v>0</v>
      </c>
      <c r="P312" s="153"/>
      <c r="Q312" s="153"/>
      <c r="R312" s="5"/>
      <c r="S312" s="79"/>
    </row>
    <row r="313" spans="1:19" s="8" customFormat="1" ht="12.75">
      <c r="A313" s="298"/>
      <c r="B313" s="299"/>
      <c r="C313" s="299"/>
      <c r="D313" s="299"/>
      <c r="E313" s="299"/>
      <c r="F313" s="299"/>
      <c r="G313" s="299"/>
      <c r="H313" s="299"/>
      <c r="I313" s="299"/>
      <c r="J313" s="299"/>
      <c r="K313" s="299"/>
      <c r="L313" s="299"/>
      <c r="M313" s="299"/>
      <c r="N313" s="299"/>
      <c r="O313" s="299"/>
      <c r="P313" s="299"/>
      <c r="Q313" s="299"/>
      <c r="R313" s="300"/>
      <c r="S313" s="155"/>
    </row>
    <row r="314" spans="1:19" ht="12.75">
      <c r="A314" s="213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301"/>
      <c r="S314" s="79"/>
    </row>
    <row r="315" spans="1:19" ht="12.75">
      <c r="A315" s="85"/>
      <c r="B315" s="85" t="s">
        <v>540</v>
      </c>
      <c r="C315" s="120"/>
      <c r="D315" s="120"/>
      <c r="E315" s="121"/>
      <c r="F315" s="122"/>
      <c r="G315" s="123"/>
      <c r="H315" s="109"/>
      <c r="I315" s="124"/>
      <c r="J315" s="125"/>
      <c r="K315" s="125"/>
      <c r="L315" s="125"/>
      <c r="M315" s="125"/>
      <c r="N315" s="125"/>
      <c r="O315" s="125"/>
      <c r="P315" s="125"/>
      <c r="Q315" s="125"/>
      <c r="R315" s="125"/>
      <c r="S315" s="47"/>
    </row>
    <row r="316" spans="1:19" ht="12.75">
      <c r="A316" s="96"/>
      <c r="B316" s="96" t="s">
        <v>541</v>
      </c>
      <c r="C316" s="97"/>
      <c r="D316" s="97"/>
      <c r="E316" s="96"/>
      <c r="F316" s="96"/>
      <c r="G316" s="141"/>
      <c r="H316" s="91"/>
      <c r="I316" s="218"/>
      <c r="J316" s="102">
        <v>369185.21</v>
      </c>
      <c r="K316" s="219"/>
      <c r="L316" s="47"/>
      <c r="M316" s="220"/>
      <c r="N316" s="78"/>
      <c r="O316" s="221"/>
      <c r="P316" s="5"/>
      <c r="Q316" s="5"/>
      <c r="R316" s="5"/>
      <c r="S316" s="47"/>
    </row>
    <row r="317" spans="1:19" ht="12.75">
      <c r="A317" s="96"/>
      <c r="B317" s="96" t="s">
        <v>542</v>
      </c>
      <c r="C317" s="97"/>
      <c r="D317" s="97"/>
      <c r="E317" s="96"/>
      <c r="F317" s="96"/>
      <c r="G317" s="141"/>
      <c r="H317" s="91"/>
      <c r="I317" s="218"/>
      <c r="J317" s="102">
        <v>401004.65</v>
      </c>
      <c r="K317" s="219"/>
      <c r="L317" s="47"/>
      <c r="M317" s="220"/>
      <c r="N317" s="78"/>
      <c r="O317" s="221"/>
      <c r="P317" s="5"/>
      <c r="Q317" s="5"/>
      <c r="R317" s="5"/>
      <c r="S317" s="47"/>
    </row>
    <row r="318" spans="1:19" ht="12.75">
      <c r="A318" s="132"/>
      <c r="B318" s="230" t="s">
        <v>543</v>
      </c>
      <c r="C318" s="134"/>
      <c r="D318" s="134"/>
      <c r="E318" s="132"/>
      <c r="F318" s="132"/>
      <c r="G318" s="222"/>
      <c r="H318" s="223"/>
      <c r="I318" s="224"/>
      <c r="J318" s="171">
        <f>J317+R311</f>
        <v>379741.66937500006</v>
      </c>
      <c r="K318" s="225"/>
      <c r="L318" s="226"/>
      <c r="M318" s="227"/>
      <c r="N318" s="228"/>
      <c r="O318" s="229"/>
      <c r="P318" s="172"/>
      <c r="Q318" s="172"/>
      <c r="R318" s="172"/>
      <c r="S318" s="47"/>
    </row>
    <row r="319" ht="12.75">
      <c r="A319" s="75"/>
    </row>
    <row r="324" ht="12.75">
      <c r="H324" s="84"/>
    </row>
    <row r="325" ht="12.75">
      <c r="B325" s="80"/>
    </row>
    <row r="326" ht="12.75">
      <c r="B326" s="80"/>
    </row>
    <row r="328" ht="12.75">
      <c r="B328" s="80"/>
    </row>
  </sheetData>
  <mergeCells count="8">
    <mergeCell ref="B279:J279"/>
    <mergeCell ref="B270:J270"/>
    <mergeCell ref="A11:R11"/>
    <mergeCell ref="C1:N1"/>
    <mergeCell ref="C2:N2"/>
    <mergeCell ref="C4:H4"/>
    <mergeCell ref="I4:N4"/>
    <mergeCell ref="A260:R260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60" r:id="rId2"/>
  <rowBreaks count="3" manualBreakCount="3">
    <brk id="173" max="255" man="1"/>
    <brk id="206" max="255" man="1"/>
    <brk id="233" max="255" man="1"/>
  </rowBreaks>
  <ignoredErrors>
    <ignoredError sqref="P30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palmyra</cp:lastModifiedBy>
  <cp:lastPrinted>2010-12-03T14:42:03Z</cp:lastPrinted>
  <dcterms:created xsi:type="dcterms:W3CDTF">2009-09-11T20:51:23Z</dcterms:created>
  <dcterms:modified xsi:type="dcterms:W3CDTF">2010-12-03T14:42:14Z</dcterms:modified>
  <cp:category/>
  <cp:version/>
  <cp:contentType/>
  <cp:contentStatus/>
</cp:coreProperties>
</file>