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5" windowWidth="10695" windowHeight="11655" tabRatio="458" activeTab="0"/>
  </bookViews>
  <sheets>
    <sheet name="ORÇAMENTO" sheetId="1" r:id="rId1"/>
  </sheets>
  <definedNames>
    <definedName name="_xlnm.Print_Area" localSheetId="0">'ORÇAMENTO'!$A$1:$M$361</definedName>
    <definedName name="Excel_BuiltIn_Print_Area" localSheetId="0">'ORÇAMENTO'!$A$1:$M$345</definedName>
    <definedName name="Excel_BuiltIn_Print_Titles" localSheetId="0">'ORÇAMENTO'!$A$1:$IS$10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<sst xmlns="http://schemas.openxmlformats.org/spreadsheetml/2006/main" count="1157" uniqueCount="678">
  <si>
    <t>EMPRESA (razão social): ________________________________________</t>
  </si>
  <si>
    <t>ENDEREÇO: _________________________________________________</t>
  </si>
  <si>
    <t>CNPJ: _______________________________________</t>
  </si>
  <si>
    <t xml:space="preserve">E-mail: ___________________________________ </t>
  </si>
  <si>
    <t>Telefone/fax: __________________________________</t>
  </si>
  <si>
    <t>ITEM</t>
  </si>
  <si>
    <t>DISCRIMINAÇÃO DOS SERVIÇOS</t>
  </si>
  <si>
    <t>CLASS</t>
  </si>
  <si>
    <t>UNID.</t>
  </si>
  <si>
    <t>QUANT</t>
  </si>
  <si>
    <t>MÃO DE OBRA</t>
  </si>
  <si>
    <t>MATERIAL</t>
  </si>
  <si>
    <t>VALOR TOTAL</t>
  </si>
  <si>
    <t>PREÇO UNIT</t>
  </si>
  <si>
    <t>PREÇO TOTAL</t>
  </si>
  <si>
    <t>UNIT.</t>
  </si>
  <si>
    <t>TOTAL</t>
  </si>
  <si>
    <t>SERVIÇO TÉCNICO</t>
  </si>
  <si>
    <t>REVISÃO E APRESENTAÇÃO DE PROJETO ESTRUTURAL, COM A AVALIAÇÃO DAS FUNDAÇÕES, BLOCOS E BALDRAMES JÁ EXECUTADOS E COM A DEFINIÇÃO DE TRÊS FUNDAÇÕES FALTANTES. O PROJETO ESTRUTURAL DEVE SER ENTREGUE COM A DEVIDA ART.</t>
  </si>
  <si>
    <t>SER.MO</t>
  </si>
  <si>
    <t>ud.</t>
  </si>
  <si>
    <t>1.0</t>
  </si>
  <si>
    <t>SERVIÇOS PRELIMINARES</t>
  </si>
  <si>
    <t>1.1</t>
  </si>
  <si>
    <t>Organização do Canteiro</t>
  </si>
  <si>
    <t>1.1.1</t>
  </si>
  <si>
    <t>PLACA DE OBRA, CHAPA EM AÇO GALVANIZADO 1,00x2,50m</t>
  </si>
  <si>
    <t>SER.CG</t>
  </si>
  <si>
    <t>m2</t>
  </si>
  <si>
    <t>1.1.2</t>
  </si>
  <si>
    <t>TAPUME EM CHAPA RESINADA, ESP. 6MM, H=2,20M, SEM PINTURA</t>
  </si>
  <si>
    <t>m3</t>
  </si>
  <si>
    <t>1.1.3</t>
  </si>
  <si>
    <t>PINTURA COM TINTA LÁTEX PVA 2 DEMÃOS</t>
  </si>
  <si>
    <t>1.1.4</t>
  </si>
  <si>
    <t>RASPAGEM E LIMPEZA DO TERRENO</t>
  </si>
  <si>
    <t>1.2</t>
  </si>
  <si>
    <t>Demolições e remoções</t>
  </si>
  <si>
    <t>1.2.2</t>
  </si>
  <si>
    <t>DEMOLIÇÃO DE MEIO FIO EXTERNO</t>
  </si>
  <si>
    <t>m</t>
  </si>
  <si>
    <t>1.3</t>
  </si>
  <si>
    <t>Remoção de Entulho</t>
  </si>
  <si>
    <t>1.3.1</t>
  </si>
  <si>
    <t>CARGA MANUAL DE ENTULHO EM CAMINHÃO BASCULANTE 6m³</t>
  </si>
  <si>
    <t>2.0</t>
  </si>
  <si>
    <t>ESTRUTURA CONCRETO</t>
  </si>
  <si>
    <t>2.1</t>
  </si>
  <si>
    <t>Infraestrutura</t>
  </si>
  <si>
    <t>2.1.2</t>
  </si>
  <si>
    <t>Estacas Escavadas e Blocos de Coroamento</t>
  </si>
  <si>
    <t>2.1.2.1</t>
  </si>
  <si>
    <t>CONCRETO USINADO BOMBEADO FCK=30MPA, INCLUSIVE COLOCAÇÃO, ESPALHAMENTO E ACABAMENTO</t>
  </si>
  <si>
    <t>2.1.2.2</t>
  </si>
  <si>
    <t>FORMA MADEIRA COMP RESINADA 12MM P/ESTRUTURA REAPROV 3 VEZES - CORTE/MONTAGEM/ESCORAMENTO/DESFORMA</t>
  </si>
  <si>
    <t>2.1.2.3</t>
  </si>
  <si>
    <t>ARMADURA CA-50 Ø 10,00mm (3/8"), p=0,58Kg/m (FORNECIMENTO,DOBRA E CORTE), INCLUINDO PERDA 10%</t>
  </si>
  <si>
    <t>kg</t>
  </si>
  <si>
    <t>2.1.2.4</t>
  </si>
  <si>
    <t>ARMADURA CA-50 Ø 8,00mm (5/16"), p=0,39Kg/m (FORNECIMENTO,DOBRA E CORTE), INCLUINDO PERDA 10%</t>
  </si>
  <si>
    <t>2.1.2.5</t>
  </si>
  <si>
    <t>ARMADURA CA-60 Ø5,00mm, p=0,154kg/m (FORNECIMENTO,DOBRA E CORTE), INCLUINDO PERDA 10%</t>
  </si>
  <si>
    <t>2.2</t>
  </si>
  <si>
    <t>Superestrutura</t>
  </si>
  <si>
    <t>2.2.1</t>
  </si>
  <si>
    <t>Vigas, Lajes e Pilares</t>
  </si>
  <si>
    <t>2.2.1.1</t>
  </si>
  <si>
    <t>CONCRETO USINADO BOMBEDO FCK=30MPA, INCLUSIVE COLOCAÇÃO, ESPALHAMENTO E ACABAMENTO</t>
  </si>
  <si>
    <t>2.2.1.2</t>
  </si>
  <si>
    <t>2.2.1.3</t>
  </si>
  <si>
    <t>2.2.1.4</t>
  </si>
  <si>
    <t>ARMADURA CA-50, Ø 6,30mm (1/4"),   p=0,25Kg/m (FORNECIMENTO,DOBRA E CORTE), INCLUINDO PERDA 10%</t>
  </si>
  <si>
    <t>2.2.1.5</t>
  </si>
  <si>
    <t>2.2.1.6</t>
  </si>
  <si>
    <t>2.2.1.7</t>
  </si>
  <si>
    <t>ARMADURA CA-50 Ø 12,50mm (1/2"),   p=0,99Kg/m(FORNECIMENTO,DOBRA E CORTE), INCLUINDO PERDA 10%</t>
  </si>
  <si>
    <t>2.2.1.8</t>
  </si>
  <si>
    <t>ARMADURA CA-50 Ø16,00mm (5/8"),   p=1,55kg/m (FORNECIMENTO,DOBRA E CORTE), INCLUINDO PERDA 10%</t>
  </si>
  <si>
    <t>2.2.1.9</t>
  </si>
  <si>
    <t>Armadura CA-50, Ø20,00mm (3/4"),   p=2,24kg/m (FORNECIMENTO,DOBRA E CORTE), INCLUINDO PERDA 10%</t>
  </si>
  <si>
    <t>2.2.1.10</t>
  </si>
  <si>
    <t>ARMADURA DE DISTRIBUIÇÃO TIPO MALHA METÁLICA TELA SOLDADA Q-138 (ACO CA-60 4,2MM C/10CM)</t>
  </si>
  <si>
    <t>2.2.1.11</t>
  </si>
  <si>
    <t>LAJE PRE-MOLDADA P/FORRO, SOBRECARGA 200KG/M2, VAOS ATE 3,50M/E=8CM, /LAJOTAS E CAP.C/CONC FCK=20MPA, 3CM, INTER-EIXO 38CM, C/ESCORAMENTO REAPR.3X) E FERRAGEM NEGATIVA</t>
  </si>
  <si>
    <t>2.2.1.12</t>
  </si>
  <si>
    <t>CONTROLE TECNOLOGICO DE CONCRETO</t>
  </si>
  <si>
    <t>ud</t>
  </si>
  <si>
    <t>3.0</t>
  </si>
  <si>
    <t>IMPERMEABILIZAÇÃO</t>
  </si>
  <si>
    <t>3.1</t>
  </si>
  <si>
    <t>IMPERMEABILIZAÇÃO COM MANTA ASFÁLTICA DE 3 mm (LAJES COBERTURA)</t>
  </si>
  <si>
    <t>3.2</t>
  </si>
  <si>
    <t>APLICAÇÃO DE BORRACHA LÍQUIDA, COM TELA DE POLIESTER, DUAS DEMÃOS</t>
  </si>
  <si>
    <t>3.3</t>
  </si>
  <si>
    <t>ARGAMASSA POLIMÉRICA, APLICADA SOBRE CONTRAPISO PARA ASSENTAMENTO DE PISO VINILICO, 3 DEMÃOS</t>
  </si>
  <si>
    <t>4.0</t>
  </si>
  <si>
    <t>ALVENARIA E PAINÉIS</t>
  </si>
  <si>
    <t>4.1</t>
  </si>
  <si>
    <t>Alvenaria de Blocos Cerâmicos</t>
  </si>
  <si>
    <t>4.1.1</t>
  </si>
  <si>
    <t>ALVENARIA EM TIJOLO CERAMICO FURADO 10X20X20CM, 1/2 VEZ, ASSENTADO EM ARGAMASSA TRACO 1:2:8 (CIMENTO, CAL E AREIA), JUNTAS 10MM</t>
  </si>
  <si>
    <t>4.1.2</t>
  </si>
  <si>
    <t>ENGASTE ALVENARIA NOVA E VELHA COM TELA ELETROSOLDADA, LARGURA 9 cm</t>
  </si>
  <si>
    <t>4.1.3</t>
  </si>
  <si>
    <t>VERGA E CONTRAVERGA 10X10CM EM CONCRETO PRÉ-MOLDADO FCK=20MPA</t>
  </si>
  <si>
    <t>4.1.4</t>
  </si>
  <si>
    <t>ENCUNHAMENTO (APERTO) DE ALVENARIA 1/2 VEZ COM ARGAMASSA TRACO 1:0,5:8 (CIMENTO, CAL E AREIA), ESPESSURA 3CM</t>
  </si>
  <si>
    <t>5.0</t>
  </si>
  <si>
    <t>ESQUADRIAS</t>
  </si>
  <si>
    <t xml:space="preserve"> </t>
  </si>
  <si>
    <t>5.1</t>
  </si>
  <si>
    <t>Janelas em Aluminio</t>
  </si>
  <si>
    <t>5.1.1</t>
  </si>
  <si>
    <t>JANELA ALUMINIO DE CORRER J1, 140x155cm, 2 FOLHAS PARA VIDRO, COM BANDEIRA, COM ACABAMENTOS, ACESSÓRIOS E FERRAGENS, COLOCADAS</t>
  </si>
  <si>
    <t>EMPRE</t>
  </si>
  <si>
    <t>5.1.2</t>
  </si>
  <si>
    <t>JANELA ALUMINIO VIDRO FIXO J5, 140x155cm, 2 FOLHAS PARA VIDRO, COM BANDEIRA, COM ACABAMENTOS, ACESSÓRIOS E FERRAGENS, COLOCADAS</t>
  </si>
  <si>
    <t>5.1.3</t>
  </si>
  <si>
    <t>JANEL EM ALUMINIO, MAXI-AR COM 2 FOLHAS J3, 140x35cm, PARA VIDRO MINIBOREAL, COM ACABAMENTOS, ACESSORIOS E FERRAGENS COLOCADAS</t>
  </si>
  <si>
    <t>5.1.4</t>
  </si>
  <si>
    <t>JANELA EM ALUMINIO, MAXI-AR COM 1 FOLHA J4, 70x35cm, PARA VIDRO MINIBOREAL, COM ACABAMENTOS, ACESSÓRIOS E FERRAGENS, COLOCADAS</t>
  </si>
  <si>
    <t>5.1.5</t>
  </si>
  <si>
    <t>JANELA ALUMINIO DE CORRER J2, 280x155cm, 4 FOLHAS PARA VIDRO, COM BANDEIRA, COM ACABAMENTOS, ACESSÓRIOS E FERRAGENS, COLOCADAS</t>
  </si>
  <si>
    <t>5.1.6</t>
  </si>
  <si>
    <t>JANELA ALUMINIO DE CORRER J6, 280x155cm, 4 FOLHAS PARA VIDRO, COM BANDEIRA, COM ACABAMENTOS, ACESSÓRIOS E FERRAGENS, COLOCADAS</t>
  </si>
  <si>
    <t>5.2</t>
  </si>
  <si>
    <t>Porta em Alumínio</t>
  </si>
  <si>
    <t>5.2.1</t>
  </si>
  <si>
    <t>PORTA DE ABRIR EM ALUMINIO 160x160cm, TIPO VENEZIANA CEGA, INCLUINDO FERRAGENS, PARA BARRILETE, COLOCADA, COR NATURAL</t>
  </si>
  <si>
    <t>5.2.2</t>
  </si>
  <si>
    <t>PORTA DE ABRIR EM ALUMINIO ANODIZADO BRANCO 80x245cm, COM VENEZIANA CEGA E BANDEIRA FIXA DE 0,35m, PARA VIDRO 6mm , INCLUINDO FERRAGENS,  COLOCADA</t>
  </si>
  <si>
    <t>5.2.3</t>
  </si>
  <si>
    <t>PORTA BASCULANTE EM ALUMINIO ANODIZADO BRANCO 280x245cm, COM LAMBRIS LATERAIS E COM BANDEIRA FIXA DE 4x0,35x0,70m, PARA VIDRO 6mm , INCLUINDO FERRAGENS, COLOCADA</t>
  </si>
  <si>
    <t>5.2.4</t>
  </si>
  <si>
    <t>PORTA DE ABRIR EM ALUMINIO TIPO VENEZIANA, DIMENSÕES 1,00 X 1,30 M, PERFIL SERIE 25, COM GUARNICOES, COLOCADA</t>
  </si>
  <si>
    <t>5.3</t>
  </si>
  <si>
    <t>Porta de Madeira Compensada</t>
  </si>
  <si>
    <t>5.3.1</t>
  </si>
  <si>
    <t>PORTA DE MADEIRA COMPENSADA,ESPESSURA 3,5CM, LISA PARA PINTURA, 0,80X2,10M, INCLUSO ADUELA 2A, ALIZAR 2A E  DOBRADIÇA</t>
  </si>
  <si>
    <t>5.3.2</t>
  </si>
  <si>
    <t>PORTA DE MADEIRA COMPENSADA,ESPESSURA 3,5CM, LISA PARA PINTURA, 0,80X2,10M, INCLUSO ADUELA 2A, ALIZAR 2A E DOBRADIÇA, PARA PNE, COM CHAPA AÇO INOX, ACABAMENTO ESCOVADO EM AMBOS OS LADOS.</t>
  </si>
  <si>
    <t>5.4</t>
  </si>
  <si>
    <t>Portas em Vidro Temperado</t>
  </si>
  <si>
    <t>5.4.1</t>
  </si>
  <si>
    <t>PORTA DE VIDRO TEMPERADO, 10mm, DUAS FOLHAS, DE ABRIR, 185x245cm, COM BANDEIRA FIXA DE 0,35m,COM FERRAGENS, MOLA HIDRÁULICA, E ACESSÓORIOS, COLOCADA</t>
  </si>
  <si>
    <t>5.5</t>
  </si>
  <si>
    <t>Grades</t>
  </si>
  <si>
    <t>5.5.1</t>
  </si>
  <si>
    <t>GRADE EM AÇO GALVANIZADO FORNECIMENTO E INSTALAÇÃO CONFORME PROJETO, PARA JANELAS E FECHAMENTO LATERAL</t>
  </si>
  <si>
    <t>5.6</t>
  </si>
  <si>
    <t>Ferragens e Acessórios</t>
  </si>
  <si>
    <t>5.6.1</t>
  </si>
  <si>
    <t>BARRA HORIZONTAL EM ALUMÍNIO L=40cm, PARA PORTA PNE</t>
  </si>
  <si>
    <t>5.6.2</t>
  </si>
  <si>
    <t>FECHADURA PARA PORTA DE MADEIRA, TIPO INTERNA DE 5 PINOS, COM ACABAMENTO CROMADO ACETINADO, COM MAÇANETA DO TIPO ALAVANCA.</t>
  </si>
  <si>
    <t>5.6.3</t>
  </si>
  <si>
    <t>CORRIMÃO EM TUBO AÇO GALVANIZADO 2.1/2"</t>
  </si>
  <si>
    <t>6.0</t>
  </si>
  <si>
    <t>VIDRAÇARIA</t>
  </si>
  <si>
    <t>6.1</t>
  </si>
  <si>
    <t>Vidros</t>
  </si>
  <si>
    <t>6.1.1</t>
  </si>
  <si>
    <t>VIDRO LISO COMUM TRANSPARENTE, ESPESSURA 6MM, INSTALADO</t>
  </si>
  <si>
    <t>6.1.2</t>
  </si>
  <si>
    <t>VIDRO MINIBOREAL, ESPESSURA 4MM, INSTALADO</t>
  </si>
  <si>
    <t>6.2</t>
  </si>
  <si>
    <t>Espelhos</t>
  </si>
  <si>
    <t>6.2.1</t>
  </si>
  <si>
    <t>ESPELHO CRISTAL RETANGULAR 4mm, 75x100cm, BIZOTADO, FIXADO COM BOTONETES METÁLICOS, INSTALADO</t>
  </si>
  <si>
    <t>6.2.2</t>
  </si>
  <si>
    <t>ESPELHO CRISTAL RETANGULAR 4mm, 75x100cm, SUPORTE EM MDF</t>
  </si>
  <si>
    <t>7.0</t>
  </si>
  <si>
    <t>SISTEMA HIDROSANITÁRIO</t>
  </si>
  <si>
    <t>7.1</t>
  </si>
  <si>
    <t>Instalação Hidráulica</t>
  </si>
  <si>
    <t>7.1.1</t>
  </si>
  <si>
    <t>TUBO PVC SOLDAVEL AGUA FRIA DN 25MM, INCLUSIVE CONEXOES - FORNECIMENTO E INSTALAÇÃO</t>
  </si>
  <si>
    <t>7.1.2</t>
  </si>
  <si>
    <t>TUBO PVC SOLDAVEL AGUA FRIA DN 32MM, INCLUSIVE CONEXOES - FORNECIMENTO E INSTALAÇÃO</t>
  </si>
  <si>
    <t>7.1.3</t>
  </si>
  <si>
    <t>ADAPTADOR SOLDÁVEL DE PVC MARRON COM FLANGES E ANEL PARA CAIXA D'ÁGUA  Ø25mmx3/4"</t>
  </si>
  <si>
    <t>7.1.4</t>
  </si>
  <si>
    <t>ADAPTADOR SOLDÁVEL DE PVC MARRON COM FLANGES E ANEL PARA CAIXA D'ÁGUA  Ø32mmx1"</t>
  </si>
  <si>
    <t>7.1.5</t>
  </si>
  <si>
    <t>ADAPTADOR SOLDÁVEL CURTO DE PVC COM BOLSA E ROSCA PARA REGISTRO Ø25mmx3/4"</t>
  </si>
  <si>
    <t>7.1.6</t>
  </si>
  <si>
    <t>ADAPTADOR SOLDÁVEL CURTO DE PVC COM BOLSA E ROSCA PARA REGISTRO Ø32mmx1"</t>
  </si>
  <si>
    <t>7.1.7</t>
  </si>
  <si>
    <t>REGISTRO GAVETA 3/4" COM CANOPLA ACABAMENTO CROMADO SIMPLES - FORNECIMENTO E INSTALACAO</t>
  </si>
  <si>
    <t>7.1.8</t>
  </si>
  <si>
    <t>REGISTRO GAVETA 1" BRUTO LATAO - FORNECIMENTO E INSTALACAO</t>
  </si>
  <si>
    <t>7.1.9</t>
  </si>
  <si>
    <t>TORNEIRA BOIA DE Ø25mm</t>
  </si>
  <si>
    <t>7.1.10</t>
  </si>
  <si>
    <t>RESERVATÓRIO DE FIBRA DE VIDRO CILÍNDRICO, CAPACIDADE 2000 LITROS</t>
  </si>
  <si>
    <t>7.1.11</t>
  </si>
  <si>
    <t>ABERTURA/FECHAMENTO RASGO ALVENARIA PARA TUBOS, FECHAMENTO COM ARGAMASSA TRACO 1:4 (CIMENTO E AREIA)</t>
  </si>
  <si>
    <t>7.2</t>
  </si>
  <si>
    <t>Instalação Sanitária</t>
  </si>
  <si>
    <t>7.2.1</t>
  </si>
  <si>
    <t>ESCAVACAO MANUAL DE VALAS</t>
  </si>
  <si>
    <t>7.2.2</t>
  </si>
  <si>
    <t>REATERRO MANUAL DE VALAS</t>
  </si>
  <si>
    <t>7.2.3</t>
  </si>
  <si>
    <t>TUBO PVC ESGOTO JS PREDIAL DN 40MM, INCLUSIVE CONEXOES - FORNECIMENTO E INSTALAÇÃO</t>
  </si>
  <si>
    <t>7.2.4</t>
  </si>
  <si>
    <t>TUBO PVC ESGOTO PREDIAL DN 50MM, INCLUSIVE CONEXOES - FORNECIMENTO E INSTALAÇÃO</t>
  </si>
  <si>
    <t>7.2.5</t>
  </si>
  <si>
    <t>TUBO PVC ESGOTO PREDIAL DN 100MM, INCLUSIVE CONEXOES - FORNECIMENTO E INSTALAÇÃO</t>
  </si>
  <si>
    <t>7.2.6</t>
  </si>
  <si>
    <t>VEDAÇÃO PARA SAÍDA DE VASO SANITÁRIO SÉRIE NORMAL 100 MM</t>
  </si>
  <si>
    <t>7.2.7</t>
  </si>
  <si>
    <t>CAIXA SIFONADA EM PVC 150X150X50MM COM GRELHA QUADRADA CROMADA - FORNECIMENTO E INSTALAÇÃO</t>
  </si>
  <si>
    <t>7.2.8</t>
  </si>
  <si>
    <t>TERMINAL DE VENTILAÇÃO PVC DN 50MM</t>
  </si>
  <si>
    <t>7.2.9</t>
  </si>
  <si>
    <t>CAIXA DE INSPEÇÃO 60x60x60cm, COM TAMPA EM CONCRETO, COM PINTURA IMPERMEABILIZANTE A BASE DE ASFALTO DILUIDA COM SOLVENTES</t>
  </si>
  <si>
    <t>7.2.10</t>
  </si>
  <si>
    <t>CAIXA DE GORDURA 60x60x60cm, COM TAMPA EM CONCRETO</t>
  </si>
  <si>
    <t>7.2.11</t>
  </si>
  <si>
    <t>CAIXA DE PASSAGEM PLUVIAL 60X60X60 cm, COM TAMPA VAZADA CONFORME PROJETO</t>
  </si>
  <si>
    <t>7.2.12</t>
  </si>
  <si>
    <t>CAIXA DE PASSAGEM PLUVIAL 60X60X60 cm, COM TAMPA CEGA CONCRETO ARMADO</t>
  </si>
  <si>
    <t>7.2.13</t>
  </si>
  <si>
    <t>FOSSA SEPTICA (DIAM: 2,00 m /altura: 1,60 m) - colocada (escavação mecânica)</t>
  </si>
  <si>
    <t>7.2.14</t>
  </si>
  <si>
    <t>FILTRO ANAERÓBIO (DIAM.: 2,00 m /ALTURA: 1,50m), COLOCADO, ESCAVAÇÃO MANUAL</t>
  </si>
  <si>
    <t>7.3</t>
  </si>
  <si>
    <t>Instalação do Dreno par Ar Condicionado</t>
  </si>
  <si>
    <t>7.3.1</t>
  </si>
  <si>
    <t>7.3.2</t>
  </si>
  <si>
    <t>CAIXA DE AREIA 60X60X60 cm, COM TAMPA EM CONCRETO</t>
  </si>
  <si>
    <t>7.3.3</t>
  </si>
  <si>
    <t>BORRACHA ELASTÔMÉRICA COM ESPESSURA DE PAREDE DE 10MM</t>
  </si>
  <si>
    <t>7.4</t>
  </si>
  <si>
    <t>Instalação de Aguas Pluviais</t>
  </si>
  <si>
    <t>7.4.1</t>
  </si>
  <si>
    <t>7.4.2</t>
  </si>
  <si>
    <t>7.4.3</t>
  </si>
  <si>
    <t>7.4.4</t>
  </si>
  <si>
    <t>CALHA EM CHAPA DE ACO GALVANIZADO, DIMENSÕES CONFORME PROJETO</t>
  </si>
  <si>
    <t>7.5</t>
  </si>
  <si>
    <t>Louças, Metais e Acessórios Sanitários</t>
  </si>
  <si>
    <t>7.5.1</t>
  </si>
  <si>
    <t>Acessórios e Complementos</t>
  </si>
  <si>
    <t>7.5.1.1</t>
  </si>
  <si>
    <t>BARRA DE APOIO PARA LAVATÓRIO DE LOUÇA, PARA PORTARES DE DEFICIÊNCIA FÍSCIA, COMPRIMENTO 60CM, LARGURA 45CM</t>
  </si>
  <si>
    <t>7.5.1.2</t>
  </si>
  <si>
    <t>BARRA DE APOIO HORIZONTAL EM ALUMINIO, L=80cm , PARA BWC PNE</t>
  </si>
  <si>
    <t>7.5.1.3</t>
  </si>
  <si>
    <t xml:space="preserve">ASSENTO SANITÁRIO PARA VASO </t>
  </si>
  <si>
    <t>7.5.1.4</t>
  </si>
  <si>
    <t>ASSENTO ESPECIAL P/ VASO SANITÁRIO DESTINADO A PORTADORES DE NECESSIDADES ESPECIAIS</t>
  </si>
  <si>
    <t>7.5.1.5</t>
  </si>
  <si>
    <t>ENGATE OU RABICHO FLEXIVEL EM METAL CROMADO 1/2" x 40CM</t>
  </si>
  <si>
    <t>7.5.1.6</t>
  </si>
  <si>
    <t>CAIXA DESCARGA PLÁSTICA, EMBUTIR, COMPLETA, COM ESPELHO CROMADO</t>
  </si>
  <si>
    <t>7.5.2</t>
  </si>
  <si>
    <t>Louças</t>
  </si>
  <si>
    <t>7.5.2.1</t>
  </si>
  <si>
    <t>VASO SANITARIO LOUCA BRANCA COM CAIXA ACOPLADA FORNECIMENTO E INSTALAÇÃO</t>
  </si>
  <si>
    <t>7.5.2.2</t>
  </si>
  <si>
    <t>VASO SANITARIO SIFONADO LOUÇA BRANCA PARA PORTADORES NECESSIDADES ESPECIAIS, FORNECIMENTO E INSTALAÇÃO</t>
  </si>
  <si>
    <t>7.5.2.3</t>
  </si>
  <si>
    <t>LAVATORIO LOUCA BRANCA DE CANTO, COM ACESSÓRIOS, FORNECIMENTO E INSTALAÇÃO</t>
  </si>
  <si>
    <t>7.5.2.4</t>
  </si>
  <si>
    <t>LAVATORIO LOUCA BRANCA COM COLUNA SUSPENSA COM ACESSÓRIOS, FORNECIMENTO E COLOCAÇÃO</t>
  </si>
  <si>
    <t>7.5.2.5</t>
  </si>
  <si>
    <t>TANQUE LOUCA BRANCA C/COLUNAS E MED 59X52CM, CAPACIDADE 22L, INCL ACESSORIOS DE FIX FERRAGENS EM METAL CROMADO TORNEIRA PRESSAO 1/2" VALVULA ESCOAMENTO E SIFAO DE 1.1/2"X1.1/2" - FORNECIMENTO</t>
  </si>
  <si>
    <t>7.5.3</t>
  </si>
  <si>
    <t>Metais</t>
  </si>
  <si>
    <t>7.5.3.1</t>
  </si>
  <si>
    <t>TORNEIRA CROMADA TUBO MOVEL PARA BANCADA 1/2" PARA PIA DE COZINHA, PADRAO ALTO - FORNECIMENTO E INSTALACAO</t>
  </si>
  <si>
    <t>7.5.3.2</t>
  </si>
  <si>
    <t>TORNEIRA PRESSMATIC DE MESA(COM OU SEM ALAVANCA)</t>
  </si>
  <si>
    <t>7.5.3.3</t>
  </si>
  <si>
    <t>TORNEIRA DE ACIONAMENTO HIDROMECÂNICO PARA PORTADORES NECESSIDADES ESPECIAIS</t>
  </si>
  <si>
    <t>7.5.3.4</t>
  </si>
  <si>
    <t>TORNEIRA CROMADA 1/2" OU 3/4" PARA JARDIM OU TANQUE, PADRAO ALTO - FORNECIMENTO E INSTALACAO</t>
  </si>
  <si>
    <t>7.5.3.5</t>
  </si>
  <si>
    <t>DUCHA HIGIÊNICA COM MANGUEIRA CROMADA E REGISTRO 1/2"</t>
  </si>
  <si>
    <t>7.5.3.6</t>
  </si>
  <si>
    <t>CUBA DE ACO INOXIDAVEL 46,5X30,0X11,5CM - FORNECIMENTO E INSTALACAO</t>
  </si>
  <si>
    <t>7.5.4</t>
  </si>
  <si>
    <t>Bancadas</t>
  </si>
  <si>
    <t>7.5.4.1</t>
  </si>
  <si>
    <t>BANCADA EM GRANITO CINZA CORUMBÁ POLIDO E=2,5 CM, LARGURA 60CM - FORNECIMENTO E INSTALACAO</t>
  </si>
  <si>
    <t>m²</t>
  </si>
  <si>
    <t>8.0</t>
  </si>
  <si>
    <t>FORRO</t>
  </si>
  <si>
    <t>8.1</t>
  </si>
  <si>
    <t>Forro Gesso</t>
  </si>
  <si>
    <t>8.1.1</t>
  </si>
  <si>
    <t>FORRO EM PLACA DE GESSO PRE-MOLDADA LISO, FORNECIMENTO E INSTALAÇÃO</t>
  </si>
  <si>
    <t>8.2</t>
  </si>
  <si>
    <t>Forro PVC</t>
  </si>
  <si>
    <t>8.2.1</t>
  </si>
  <si>
    <t>FORRO PVC EM PLACAS COM LARGURA DE 10CM, ESPESSURA 8MM,COMP DE 6,0M,LISO, INCLUINDO COLOCAÇÃO</t>
  </si>
  <si>
    <t>9.0</t>
  </si>
  <si>
    <t>INSTALAÇÕES ELÉTRICAS</t>
  </si>
  <si>
    <t>9.1</t>
  </si>
  <si>
    <t>Proteção de Circuitos</t>
  </si>
  <si>
    <t>9.1.1</t>
  </si>
  <si>
    <t>DISJUNTOR UNIPOLAR 20A PADRAO DIN</t>
  </si>
  <si>
    <t>9.1.2</t>
  </si>
  <si>
    <t>DISJUNTOR UNIPOLAR 32A PADRAO DIN</t>
  </si>
  <si>
    <t>9.1.3</t>
  </si>
  <si>
    <t>DISJUNTOR TRIFÁSICO 20A PADRAO DIN</t>
  </si>
  <si>
    <t>9.1.4</t>
  </si>
  <si>
    <t>DISJUNTOR TRIFÁSICO 70A PADRAO DIN</t>
  </si>
  <si>
    <t>9.1.5</t>
  </si>
  <si>
    <t>DISJUNTOR TRIFÁSICO 125A PADRAO DIN</t>
  </si>
  <si>
    <t>9.1.6</t>
  </si>
  <si>
    <t>DISPOSITIVOS PROTEÇÃO CONTRA SURTOS 275/40kA</t>
  </si>
  <si>
    <t>9.1.7</t>
  </si>
  <si>
    <t>DISPOSITIVO DR TRIFASICO 40A/300mA</t>
  </si>
  <si>
    <t>9.2</t>
  </si>
  <si>
    <t>Condutores</t>
  </si>
  <si>
    <t>9.2.1</t>
  </si>
  <si>
    <t>CABO DE COBRE ISOLADO PVC RESISTENTE A CHAMA 750V 2,5 MM2 FORNECIMENTO E INSTALAÇÃO</t>
  </si>
  <si>
    <t>9.2.2</t>
  </si>
  <si>
    <t>CABO DE COBRE ISOLADO PVC RESISTENTE A CHAMA 750V 4,0 MM2 FORNECIMENTO E INSTALAÇÃO</t>
  </si>
  <si>
    <t>9.2.3</t>
  </si>
  <si>
    <t>CABO DE COBRE ISOLADO PVC RESISTENTE A CHAMA 1KV 16 MM2 FORNECIMENTO E INSTALACAO</t>
  </si>
  <si>
    <t>9.2.4</t>
  </si>
  <si>
    <t>CABO DE COBRE ISOLADO PVC RESISTENTE A CHAMA 1KV 25 MM2 FORNECIMENTO E INSTALAÇÃO</t>
  </si>
  <si>
    <t>9.2.5</t>
  </si>
  <si>
    <t>CABO DE COBRE ISOLADO PVC RESISTENTE A CHAMA 1KV 35 MM2 FORNECIMENTO E INSTALAÇÃO</t>
  </si>
  <si>
    <t>9.2.6</t>
  </si>
  <si>
    <t>CABO DE COBRE ISOLADO PVC RESISTENTE A CHAMA 1KV 70 MM2 FORNECIMENTO E INSTALAÇÃO</t>
  </si>
  <si>
    <t>9.3</t>
  </si>
  <si>
    <t>Eletrodutos</t>
  </si>
  <si>
    <t>9.3.1</t>
  </si>
  <si>
    <t>ELETRODUTO DE PVC FLEXIVEL 25MM (3/4"), FORNECIMENTO E INSTALACAO</t>
  </si>
  <si>
    <t>9.3.2</t>
  </si>
  <si>
    <t>ELETRODUTO DE PVC FLEXIVEL 32MM (1"), FORNECIMENTO E INSTALACAO</t>
  </si>
  <si>
    <t>9.3.3</t>
  </si>
  <si>
    <t>ELETRODUTO DE PVC RIGIDO ROSCAVEL 25MM (3/4"), FORNECIMENTO E INSTALAÇÃO</t>
  </si>
  <si>
    <t>9.3.4</t>
  </si>
  <si>
    <t>ELETRODUTO DE PVC RIGIDO ROSCAVEL 50MM (1.1/2"), FORNECIMENTO E INSTALAÇÃO</t>
  </si>
  <si>
    <t>9.3.5</t>
  </si>
  <si>
    <t>ELETRODUTO DE PVC RIGIDO ROSCAVEL 75MM (2.1/2"), FORNECIMENTO E INSTALACAO</t>
  </si>
  <si>
    <t>9.4</t>
  </si>
  <si>
    <t>Caixa de Passagem e Acessórios</t>
  </si>
  <si>
    <t>9.4.1</t>
  </si>
  <si>
    <t>CAIXA DE LIGAÇÃO PVC PARA ELETRODUTOS 4x2"</t>
  </si>
  <si>
    <t>9.4.2</t>
  </si>
  <si>
    <t>CAIXA DE LIGAÇÃO PVC PARA ELETRODUTOS 4x4"</t>
  </si>
  <si>
    <t>9.4.3</t>
  </si>
  <si>
    <t>CX. PASS. OCTOG. PVC P/ELETRODUTOS 100x100mm(4x4")</t>
  </si>
  <si>
    <t>9.4.4</t>
  </si>
  <si>
    <t>CX PASSAGEM EM CA, FUNDO 5CM BRITA 30x30x40cm</t>
  </si>
  <si>
    <t>9.4.5</t>
  </si>
  <si>
    <t>CX PASSAGEM EM CA, FUNDO 5CM BRITA 20x20x40cm</t>
  </si>
  <si>
    <t>9.4.6</t>
  </si>
  <si>
    <t>CX LIGAÇAO RETANGULAR PVC EMBUTIR NA ALVENARIA, COM TAMPA CEGA, 120x120x75mm</t>
  </si>
  <si>
    <t>9.4.7</t>
  </si>
  <si>
    <t>CX LIGAÇAO RETANGULAR ALUMINIO EMBUTIR NA ALVENARIA, 15x15x10cm</t>
  </si>
  <si>
    <t>9.4.8</t>
  </si>
  <si>
    <t>CONJUNTO CONDULETE PVC TIPO "E" C/ 1 TOMADA 2P + T INCLUSIVE TAMPA</t>
  </si>
  <si>
    <t>9.5</t>
  </si>
  <si>
    <t>Luminárias</t>
  </si>
  <si>
    <t>9.5.1</t>
  </si>
  <si>
    <t>LUMINÁRIA P/ 02 LÂMP. FLUOR. COMPACTA ALTO RENDIMENTO, EMBUTIR FORRO TETO, 2x18W, COM REATOR INTEGRADO, REFLETOR REPUXADO EM ALUMÍNIO ANODIZADO. CONEXÃO DA ALIMENTAÇAO DE ENERGIA SERÁ POR MEIO DE PLUG (MACHO) DE TERMOPLÁSTICO 2P+T E TOMADA SIMPLES 2P+T 10A/250V SEM ESPELHO, EM CONDULETE DE PVC, CONFORME NBRs 6147 e 14136, UTLIZANDO-SE CABO #3x2,5mm2 0,6/1kV PARA "CHICOTE"</t>
  </si>
  <si>
    <t>9.5.2</t>
  </si>
  <si>
    <t>LUMINÁRIA P/ 02 LÂMP. FLUOR. TUBULAR ALTO RENDIMENTO, EMBUTIR FORRO TETO, 2x32W, REATOR ALTO FATOR POTÊNCIA ELETRÔNICO, REFLETOR E ALETAS PARABOLICAS EM ALUMÍNIO POLIDO. CONEXÃO DA ALIMENTAÇAO DE ENERGIA SERÁ POR MEIO DE PLUG (MACHO) DE TERMOPLÁSTICO 2P+T E TOMADA SIMPLES 2P+T 10A/250V SEM ESPELHO, EM CONDULETE DE PVC, CONFORME NBRs 6147 e 14136, UTLIZANDO-SE CABO #3x2,5mm2 0,6/1kV PARA "CHICOTE"</t>
  </si>
  <si>
    <t>9.5.3</t>
  </si>
  <si>
    <t>LUMINÁRIA P/ 02 LAMP. FLUOR. TUBULAR ALTO RENDIMENTO, SOBREPOR TETO, 2x32W, REATOR FATOR DE POTENCIA ELETRÔNICO, REFLETOR E ALETAS PARABÓLICAS EM ALUMÍNIO POLIDO.</t>
  </si>
  <si>
    <t>9.5.4</t>
  </si>
  <si>
    <t>LUMINÁRIA COM 02 LÂMPADAS FLUORESCENTE COMPACTA, SOBREPOR TETO/FORRO, ALTO RENDIMENTO, COM 02 LÂMPADAS 23W/220V C/ REATOR INTEGRADO.</t>
  </si>
  <si>
    <t>9.5.5</t>
  </si>
  <si>
    <t>ESPETO DE JARDIM, EM ALUMÍNIO INJETADO NA COR PRETA PINTURA POLIESTER A PÓ, COM LAMPADA PAR20 50W/220V</t>
  </si>
  <si>
    <t>9.5.6</t>
  </si>
  <si>
    <t>REFLETOR DE LONGO ALCANCE, EM ALUMÍNIO FUNDIDO COM PINTURA ELETROSTÁTICA NA COR PRETA, VIDRO TEMPERADO RESISTENTE A VARIAÇÕES TÉRMICAS, GUARNIÇÕES EM EPDM, CABO PP 0,6/1KV, PARAFUSOS DE FECHAMENTO EM INOX, REFLETOR ANODIZADO ALTO BRILHO TIPO BOLHA, IP65, COM ALOJAMENTO INTERNO PARA REATOR/IGNITOR, REF. 151 DE MAXIMO ILUINAÇÃO, E COM LAMPADA MULTIVAPOR METÁLICO COM TUBO CERAMICO DE 70W/6700LUMENS, SOQUETE RX7S E REATOR DE PARTIDA COM PRÉ AQUECIMENTO DE 1,5S, ATENDENDO CONCRETO, OU NO MURO DIVISA COM ALTURA INDICADA EM PLANTA. APLICAÇÃO PARA FACHADA RAIOINTERFERENCIAEN55015, HARMÔNICA EN61000-3-2 E IMUNIDADE EN1547. INSTALADO NO PISO, SOBRE BASE DE CONCRETO</t>
  </si>
  <si>
    <t>9.5.7</t>
  </si>
  <si>
    <t>REFLETOR DE LONGO ALCANCE, EM ALUMÍNIO FUNDIDO COM INTURA ELETROSTÁTICA NA COR PRETA, VIDRO TEMPERADO RESISTENTE À VARIAÇÕES TERMICAS, GUARNIÇÕES EM EPDM, CABO PP 0,6/1KV, PARAFUSOS DE FECHAMENTO EM INOX , REFLETOR ANODIZADO ALTO BRILHO, IP65, COM ALOJAMENTO ACOPLADO PARA REATOR/IGNITOR, REF.111AR DA MÁXIMO ILUMINAÇÃO, E COM LÂMPADA MULTIVAPOR METÁLICO COM TUBO CERÂMICO DE 35W/4500 LUMENS, E REATOR DE PARTIDA COM PRÉ-AQUECIMENTO DE 1,5S, ATENDENDO RAIOINTERFERENCIA EN 55015,HARMONICA EN61000-3-2 E IMUNIDADE EN61547. INSTALADO NO PISO, SOBRE BASE DE CONCRETO.</t>
  </si>
  <si>
    <t>9.5.8</t>
  </si>
  <si>
    <t xml:space="preserve">ARANDELA TIPO TARTARUGA, COM LENTE PRISMÁTICA E POLICARBONATO, NA COR BRANCA, CORPO EM ALUMÍNIO INJETADO, PINTURA POLIÉSTER À PÓ E A DEMAIS COMPONENTES INOXIDÁVEIS, COM 1 LAMPADA FLUORESCNTE COMPACTA 14W/220V COM REATOR INTEGRADO  </t>
  </si>
  <si>
    <t>9.5.9</t>
  </si>
  <si>
    <t xml:space="preserve">ARANDELA DECORATIVA TRIANGULAR, TOTALMENTE EM LUMÍNIO PINTADO NA COR BRANCA, DIFUSOR EM VIDRO PLANO FOSCO, REF. LUMINARIAS PROJETO MOD. D3182, COM 1 LAMPADA FLUORESCNTE COMPACTA 9W/220V COM REATOR INTEGRADO </t>
  </si>
  <si>
    <t>9.5.10</t>
  </si>
  <si>
    <t>SENSOR FOTOCÉLULA 600W PARA LUMINÁRIAS EXTERNAS</t>
  </si>
  <si>
    <t>9.5.11</t>
  </si>
  <si>
    <t>BLOCO AUTÔNOMO DE BALIZAMENTO COM INSCRIÇÃO "SAÍDA", FIXADO NA PAREDE, COM UMA LÂMPADA COMPACTA DE 11W.</t>
  </si>
  <si>
    <t>9.5.12</t>
  </si>
  <si>
    <t>BLOCO AUTÔNOMO, FIXADO NA PAREDE, COM UMA LÂMPADA COMPACTA DE 11W.</t>
  </si>
  <si>
    <t>9.6</t>
  </si>
  <si>
    <t>Tomadas e Interruptores</t>
  </si>
  <si>
    <t>9.6.1</t>
  </si>
  <si>
    <t>TOMADA DUPLA 2P+T 10A,250V Nema5/15Rm C/PLACA FECHAMENTO NBR 14136</t>
  </si>
  <si>
    <t>9.6.2</t>
  </si>
  <si>
    <t>TOMADA LINHA AQUATIC 2P+T 10A,250V Nema5/15Rm C/PLACA FECHAMENTO</t>
  </si>
  <si>
    <t>9.6.3</t>
  </si>
  <si>
    <t>INTERRUPTOR SIMPLES - 1 TECLA - FORNECIMENTO E INSTALACAO</t>
  </si>
  <si>
    <t>9.6.4</t>
  </si>
  <si>
    <t>INTERRUPTOR SIMPLES - 2 TECLA - FORNECIMENTO E INSTALACAO</t>
  </si>
  <si>
    <t>9.6.5</t>
  </si>
  <si>
    <t>INTERRUPTOR SIMPLES - 3 TECLAS - FORNECIMENTO E INSTALACAO, COM PLACA</t>
  </si>
  <si>
    <t>9.6.6</t>
  </si>
  <si>
    <t>INTERRUPTOR PARALELO - 1 TECLA - FORNECIMENTO E INSTALACAO</t>
  </si>
  <si>
    <t>9.6.7</t>
  </si>
  <si>
    <t>INTERRUPTOR PARALELO - 2 TECLA - FORNECIMENTO E INSTALACAO</t>
  </si>
  <si>
    <t>9.6.8</t>
  </si>
  <si>
    <t>INTERRUPTOR PARALELO - 3 TECLA - FORNECIMENTO E INSTALACAO</t>
  </si>
  <si>
    <t>9.6.9</t>
  </si>
  <si>
    <t>CONJUNTO INTERRUPTOR - 2 TECLAS SIMPLES E 01 PARALELO - FORNECIMENTO E INSTALACAO</t>
  </si>
  <si>
    <t>9.6.10</t>
  </si>
  <si>
    <t>CONJUNTO INTERRUPTOR - 1 TECLAS SIMPLES E 02 PARALELO COM ESPELHO - FORNECIMENTO E INSTALACAO</t>
  </si>
  <si>
    <t>9.7</t>
  </si>
  <si>
    <t>Quadros de distribuição</t>
  </si>
  <si>
    <t>9.7.0</t>
  </si>
  <si>
    <t>QUADRO DE DISTRIBUICAO DE ENERGIA EM CHAPA METALICA, DE EMBUTIR, COM PORTA, PARA 40 DISJUNTORES TERMOMAGNETICOS MONOPOLARES, SEM DISPOSITIVO PARA CHAVE GERAL, COM BARRAMENTO TRIFASICO E NEUTRO, FORNECIMENTO E INSTALACAO</t>
  </si>
  <si>
    <t>9.7.1</t>
  </si>
  <si>
    <t>QUADRO DE DISTRIBUICAO DE ENERGIA EM CHAPA METALICA, DE EMBUTIR, COM PORTA, PARA 50 DISJUNTORES TERMOMAGNETICOS MONOPOLARES, SEM DISPOSITIVO PARA CHAVE GERAL, COM BARRAMENTO TRIFASICO E NEUTRO, FORNECIMENTO E INSTALACAO</t>
  </si>
  <si>
    <t>9.8</t>
  </si>
  <si>
    <t>Entrada de Energia</t>
  </si>
  <si>
    <t>9.8.1</t>
  </si>
  <si>
    <t>ENTRADA DE ENERGIA SUBTERRÂNEA PADRÃO CELESC, CONFORME PROJETO, COM CAIXA DE INSPEÇÃO DE ATERRAMENTO E CAIXA DE INSPEÇÃO DE 650x410x700mm EM CONCRETO ARMADO, COM TAMPA E ARO DE FERRO PADRÃO CELESC</t>
  </si>
  <si>
    <t>10.0</t>
  </si>
  <si>
    <t>INSTALAÇÕES TELEFÔNICA E LÓGICA</t>
  </si>
  <si>
    <t>10.1</t>
  </si>
  <si>
    <t>Eletrodutos e Cabos</t>
  </si>
  <si>
    <t>10.1.1</t>
  </si>
  <si>
    <t>10.1.2</t>
  </si>
  <si>
    <t>10.1.3</t>
  </si>
  <si>
    <t>10.1.4</t>
  </si>
  <si>
    <t>CABO UTP - CAT 5e 4x24AWG</t>
  </si>
  <si>
    <t>10.2</t>
  </si>
  <si>
    <t>Caixas de Passagem e Quadros</t>
  </si>
  <si>
    <t>10.2.1</t>
  </si>
  <si>
    <t>10.2.2</t>
  </si>
  <si>
    <t>CAIXA DE PASSAGEM Nº5 PADRAO TELEBRAS</t>
  </si>
  <si>
    <t>10.2.3</t>
  </si>
  <si>
    <t>BLOCO DE BASTIDORES M-10-P</t>
  </si>
  <si>
    <t>10.2.4</t>
  </si>
  <si>
    <t>CX PASSAGEM EM CA - PARA TELEFONE R1, FUNDO 5CM BRITA 65x41x40cm</t>
  </si>
  <si>
    <t>10.2.5</t>
  </si>
  <si>
    <t>CAIXA DE TELEFONE Nº 02 (20X20X10cm), FORNECIMENTO E INSTALAÇÃO</t>
  </si>
  <si>
    <t>10.2.6</t>
  </si>
  <si>
    <t>CAIXA DE TELEFONE Nº 03 (40X40X10cm), FORNECIMENTO E INSTALAÇÃO</t>
  </si>
  <si>
    <t>10.3</t>
  </si>
  <si>
    <t>Tomadas</t>
  </si>
  <si>
    <t>10.3.1</t>
  </si>
  <si>
    <t>TOMADA DUPLA RJ-45, CONFORME NBR 14565 E PADRÃO FURUKAWA ESPELHO 4X2", EM PVC ADAPTÁVEL AO ELETRODUTO</t>
  </si>
  <si>
    <t>10.3.2</t>
  </si>
  <si>
    <t>TERMINAL MACHO RJ-45</t>
  </si>
  <si>
    <t>10.3.3</t>
  </si>
  <si>
    <t>REGUA 8 TOMADAS PARA RACK 19"</t>
  </si>
  <si>
    <t>10.4</t>
  </si>
  <si>
    <t>Mini-rack</t>
  </si>
  <si>
    <t>10.4.1</t>
  </si>
  <si>
    <t>RACK DE LÓGICA E TELEFONIA, TIPO MINI-RACK OU BRACKET, 19"X12UX470MM</t>
  </si>
  <si>
    <t>10.4.2</t>
  </si>
  <si>
    <t>RACK DE LÓGICA E TELEFONIA, TIPO MINI-RACK OU BRACKET, 19"X16UX470MM</t>
  </si>
  <si>
    <t>10.5</t>
  </si>
  <si>
    <t>Equipamentos</t>
  </si>
  <si>
    <t>10.5.1</t>
  </si>
  <si>
    <t>SWITCH 10/100 48 PORTAS 3COM SUPERSTACK 4500 (48 X 10/100; 2 X GIGABIT OU SFP) GERENCIÁVEL EXPANSÍVEL EMPILHAVEL (3CR17562-91)</t>
  </si>
  <si>
    <t>10.5.2</t>
  </si>
  <si>
    <t>PATCH PANEL 48 PORTAS CAT5E - PADRÃO 19</t>
  </si>
  <si>
    <t>10.5.3</t>
  </si>
  <si>
    <t>10.5.4</t>
  </si>
  <si>
    <t>10.5.5</t>
  </si>
  <si>
    <t>CERTIFICACAO DOS PONTOS DE LOGICAS CAT 5E</t>
  </si>
  <si>
    <t>10.5.6</t>
  </si>
  <si>
    <t>MONTAGEM DO RACK COMPLETA, INCLUINDO  SWITCH, PATCH CORDS AZUIS E AMARELOS, PATCH PANEL, BLOCO DE BASTIDORES, TERMINAIS, RÉGUA</t>
  </si>
  <si>
    <t>cj</t>
  </si>
  <si>
    <t>10.6</t>
  </si>
  <si>
    <t>Central telefônica</t>
  </si>
  <si>
    <t>10.6.1</t>
  </si>
  <si>
    <t>DIGITAL PARA 10 LINHAS E 48 RAMAIS, HIBRIDA</t>
  </si>
  <si>
    <t>11.0</t>
  </si>
  <si>
    <t>REVESTIMENTOS</t>
  </si>
  <si>
    <t>11.1</t>
  </si>
  <si>
    <t>Argamassa para tetos</t>
  </si>
  <si>
    <t>11.1.1</t>
  </si>
  <si>
    <t>CHAPISCO TRACO 1:3 (CIMENTO E AREIA), ESPESSURA 0,5CM, PREPARO MECÂNICO</t>
  </si>
  <si>
    <t>11.1.2</t>
  </si>
  <si>
    <t>EMBOCO/REBOCO TRACO 1:2:8 (CIMENTO, CAL E AREIA), ESPESSURA 2,0CM, PREPARO MANUAL</t>
  </si>
  <si>
    <t>11.2</t>
  </si>
  <si>
    <t>Argamassa para paredes internas e externas</t>
  </si>
  <si>
    <t>11.2.1</t>
  </si>
  <si>
    <t>11.2.2</t>
  </si>
  <si>
    <t>11.2.3</t>
  </si>
  <si>
    <t>EMBOCO/REBOCO TRACO 1:2:8 (CIMENTO, CAL E AREIA), ESPESSURA 2,0CM, PREPARO MANUAL, COM ADITIVO IMPERMEABILIZANTE</t>
  </si>
  <si>
    <t>11.2.4</t>
  </si>
  <si>
    <t>TRATAMENTO DE FISSURAS</t>
  </si>
  <si>
    <t>11.3</t>
  </si>
  <si>
    <t>Revestimentos de paredes</t>
  </si>
  <si>
    <t>11.3.1</t>
  </si>
  <si>
    <t>PASTILHA DE PORCELANA (VERDE JURÉIA), ASSENTADA COM ARGAMASSA PRÉ-FABRICADA CIMENTO COLANTE, INCLUSIVE REJUNTAMENTO E LIMPEZA</t>
  </si>
  <si>
    <t>11.3.2</t>
  </si>
  <si>
    <t>PASTILHA DE PORCELANA (MISCELANEA), ASSENTADA COM ARGAMASSA PRÉ-FABRICADA CIMENTO COLANTE, INCLUSIVE REJUNTAMENTO E LIMPEZA</t>
  </si>
  <si>
    <t>11.3.3</t>
  </si>
  <si>
    <t>AZULEJO BRANCO 1A 15X15CM FIXADO ARGAMASSA COLANTE TIPO AC I, REJUNTAMENTO COM CIMENTO BRANCO</t>
  </si>
  <si>
    <t>11.4</t>
  </si>
  <si>
    <t>Peitoris</t>
  </si>
  <si>
    <t>11.4.1</t>
  </si>
  <si>
    <t>PEITORIL DE GRANITO 7 CM DE LARGURA COM PINGADEIRA, ASSENTADO COM ARGAMASSA COLANTE</t>
  </si>
  <si>
    <t>11.5</t>
  </si>
  <si>
    <t>Painel de Alumínio Composto</t>
  </si>
  <si>
    <t>11.5.1</t>
  </si>
  <si>
    <t>PAINEL ACM ESPESSURA DE  3MM, NA COR JADE, FORNECIMENTO E INSTALAÇÃO</t>
  </si>
  <si>
    <t>12.0</t>
  </si>
  <si>
    <t>PISOS</t>
  </si>
  <si>
    <t>12.1</t>
  </si>
  <si>
    <t>Pavimentação</t>
  </si>
  <si>
    <t>12.1.1</t>
  </si>
  <si>
    <t>LASTRO DE BRITA 25MM, ESPESSURA 3CM, INCLUSO COMPACTACAO MANUAL</t>
  </si>
  <si>
    <t>12.1.2</t>
  </si>
  <si>
    <t>LASTRO DE CONCRETO TRACO 1:3:5, ESPESSURA 7CM, PREPARO MECANICO, INCLUSO ADITIVO IMPERMEABILIZANTE</t>
  </si>
  <si>
    <t>12.2</t>
  </si>
  <si>
    <t>Revestimentos de pisos</t>
  </si>
  <si>
    <t>12.2.1</t>
  </si>
  <si>
    <t>PLACA VINÍLICA 30x30 CM, FIXADA COM COLA À BASE DE NEOPRENE OU RESINA ACRÍLICA</t>
  </si>
  <si>
    <t>12.2.2</t>
  </si>
  <si>
    <t>ENSERAMENTO DO PISO VINILICO</t>
  </si>
  <si>
    <t>12.2.3</t>
  </si>
  <si>
    <t>PISO EM GRANITO CINZA CORUMBA JATEADO, PARA ESCADA, COLOCADO</t>
  </si>
  <si>
    <t>12.2.4</t>
  </si>
  <si>
    <t>PISO EM CERAMICA ESMALTADA 45x45CM, PADRAO MEDIO, ASSENTADA COM ARGAMASSA COLANTE</t>
  </si>
  <si>
    <t>12.3</t>
  </si>
  <si>
    <t>Soleiras e Rodapés</t>
  </si>
  <si>
    <t>12.3.1</t>
  </si>
  <si>
    <t>RODAPÉ EM EVA, BOLEADO, H=5,0CM, FIXADO COM COLA DE CONTATO</t>
  </si>
  <si>
    <t>12.3.2</t>
  </si>
  <si>
    <t>SOLEIRA DE 15 CM DE LARGURA, ESPESSURA 2CM, FORNECIMENTO E ASSENTAMENTO COM ARGAMASSA COLANTE</t>
  </si>
  <si>
    <t>13.0</t>
  </si>
  <si>
    <t>ESTRUTURA COBERTURA</t>
  </si>
  <si>
    <t>13.1</t>
  </si>
  <si>
    <t>Cobertura</t>
  </si>
  <si>
    <t>13.1.1</t>
  </si>
  <si>
    <t>ESTRUTURA DE MADEIRA DE ANGELIM PEDRA SERRADA NAO APARELHADA,</t>
  </si>
  <si>
    <t>13.1.2</t>
  </si>
  <si>
    <t>ESTRUTURA METALICA EM TESOURAS, VAO 12M</t>
  </si>
  <si>
    <t>13.1.3</t>
  </si>
  <si>
    <t>COBERTURA COM TELHA METÁLICA ALUZINCO, ESP=0,5MM</t>
  </si>
  <si>
    <t>13.1.4</t>
  </si>
  <si>
    <t>PINGADEIRA EM CONCRETO</t>
  </si>
  <si>
    <t>13.1.5</t>
  </si>
  <si>
    <t>RUFO DA METÁLICO PARA COBERTURA</t>
  </si>
  <si>
    <t>13.1.6</t>
  </si>
  <si>
    <t>CUMIEIRA ARTICULADA ONDULADA EM ALUZINCO</t>
  </si>
  <si>
    <t>13.1.7</t>
  </si>
  <si>
    <t>IMUNIZANTE P/ MADEIRAMENTO DE TELHADO 2 DEMÃOS, RENDIMENTO 0,90 LITROS/M² (TRATAMENTO: IMPERMEABILIZANTE, PRESERVATIVO CUPINICIDA, REDUZ EMPENAMENTOS E RACHADURAS)</t>
  </si>
  <si>
    <t>14.0</t>
  </si>
  <si>
    <t>PINTURA</t>
  </si>
  <si>
    <t>14.1</t>
  </si>
  <si>
    <t>Preparo de paredes e tetos</t>
  </si>
  <si>
    <t>14.1.1</t>
  </si>
  <si>
    <t>EMASSAMENTO DE PAREDE EXTERNA COM MASSA ACRÍLICA COM DUAS DEMÃOS, PARA PINTURA LÁTEX ACRÍLICO, EXCETO MUROS</t>
  </si>
  <si>
    <t>14.1.2</t>
  </si>
  <si>
    <t>EMASSAMENTO COM MASSA LATEX PVA PARA AMBIENTES INTERNOS, DUAS DEMAOS. INCLUINDO LAJES</t>
  </si>
  <si>
    <t>14.1.3</t>
  </si>
  <si>
    <t>EMASSAMENTO COM MASSA ACRÍLICA PARA FORRO DE GESSO</t>
  </si>
  <si>
    <t>14.1.4</t>
  </si>
  <si>
    <t>SELADOR DE PAREDE</t>
  </si>
  <si>
    <t>14.2</t>
  </si>
  <si>
    <t>Preparo de grades</t>
  </si>
  <si>
    <t>14.2.1</t>
  </si>
  <si>
    <t>PINTURA FUNDO OXIDO DE FERRO/ZARCAO, UMA DEMAO, PARA FERRO</t>
  </si>
  <si>
    <t>14.3</t>
  </si>
  <si>
    <t>Preparo de esquadrias de madeira</t>
  </si>
  <si>
    <t>14.3.1</t>
  </si>
  <si>
    <t>EMASSAMENTO de esquadria de madeira com massa corrida com duas demãos, para pintura esmalte sintético</t>
  </si>
  <si>
    <t>14.4</t>
  </si>
  <si>
    <t>Pinturas paredes, teto e grades</t>
  </si>
  <si>
    <t>14.4.1</t>
  </si>
  <si>
    <t>PINTURA COM TINTA LÁTEX ACRÍLICO EM PAREDE EXTERNA COM DUAS DEMÃOS, SEM MASSA CORRIDA, INCLUSO MURO</t>
  </si>
  <si>
    <t>14.4.2</t>
  </si>
  <si>
    <t>PINTURA COM TINTA ESMALTE ACETINADO EM ESQUADRIA DE AÇO GALVANIZADO COM DUAS DEMÃOS (GRADES)</t>
  </si>
  <si>
    <t>14.4.3</t>
  </si>
  <si>
    <t>PINTURA ESMALTE ACETINADO PARA MADEIRA, DUAS DEMAOS</t>
  </si>
  <si>
    <t>14.4.4</t>
  </si>
  <si>
    <t>PINTURA LATEX PVA AMBIENTES INTERNOS, DUAS DEMAOS, INCLUINDO LAJES</t>
  </si>
  <si>
    <t>14.4.5</t>
  </si>
  <si>
    <t>PINTURA LÁTEX ACRÍLICO PARA GESSO ACARTONADO NA COR BRANCO FOSCO</t>
  </si>
  <si>
    <t>15.0</t>
  </si>
  <si>
    <t>PAISAGISMO</t>
  </si>
  <si>
    <t>15.1</t>
  </si>
  <si>
    <t>Pavimentação Externa e Acessibilidade</t>
  </si>
  <si>
    <t>15.1.1</t>
  </si>
  <si>
    <t>FINCADAS/MEIO FIO DE CONCRETO PRE MOLDADO 10x30x80cm</t>
  </si>
  <si>
    <t>15.1.2</t>
  </si>
  <si>
    <t>PAVIMENTAÇÃO EM BLOCOS DE CONCRETO TIPO "PAVER" ESP 8CM, RESISTENCIA 35MPA, SOBRE 10CM DE COLCHÃO DE AREIA, E BASE DE BRITA, EM SUB-BASE PREPARADA</t>
  </si>
  <si>
    <t>15.1.3</t>
  </si>
  <si>
    <t>LADRILHO HIDRAULICO</t>
  </si>
  <si>
    <t>15.1.4</t>
  </si>
  <si>
    <t>PISO EM GRANITO CINZA CORUMBA JATEADO, COLOCADO</t>
  </si>
  <si>
    <t>15.1.5</t>
  </si>
  <si>
    <t>PEDRISCO Nº0</t>
  </si>
  <si>
    <t>15.1.6</t>
  </si>
  <si>
    <t>CASCACALHO DE SEIXO AMARELADO</t>
  </si>
  <si>
    <t>15.2</t>
  </si>
  <si>
    <t>Plantio de Espécies</t>
  </si>
  <si>
    <t>15.2.1</t>
  </si>
  <si>
    <t>PLANTIO DE GRAMA PRETA</t>
  </si>
  <si>
    <t>15.2.2</t>
  </si>
  <si>
    <t>PLANTIO DE ESTRELITZIA</t>
  </si>
  <si>
    <t>15.2.3</t>
  </si>
  <si>
    <t>PLANTIO BROMELIA VERMELHA, MUDA 50cm</t>
  </si>
  <si>
    <t>15.2.4</t>
  </si>
  <si>
    <t>MANTA GEOTEXTIL NÃO-TECIDO 100% POLIESTER</t>
  </si>
  <si>
    <t>15.3</t>
  </si>
  <si>
    <t>Pintura Estacionamento</t>
  </si>
  <si>
    <t>15.3.1</t>
  </si>
  <si>
    <t>Tinta para pintura de faixas de estacionamento</t>
  </si>
  <si>
    <t>16.0</t>
  </si>
  <si>
    <t>SISTEMA DE INCÊNDIO</t>
  </si>
  <si>
    <t>16.1</t>
  </si>
  <si>
    <t>Extintores</t>
  </si>
  <si>
    <t>16.1.1</t>
  </si>
  <si>
    <t>EXTINTOR INCENDIO TP PO QUIMICO 4KG FORNECIMENTO E COLOCACAO</t>
  </si>
  <si>
    <t>16.1.2</t>
  </si>
  <si>
    <t>EXTINTOR INCENDIO CO2 6KG, FORNECIMENTO E COLOCAÇÃO</t>
  </si>
  <si>
    <t>17.0</t>
  </si>
  <si>
    <t>COMUNICAÇÃO VISUAL</t>
  </si>
  <si>
    <t>17.1</t>
  </si>
  <si>
    <t>Placas portas</t>
  </si>
  <si>
    <t>17.1.1</t>
  </si>
  <si>
    <t>PORTA DE VIDRO: MATERIAL: FAIXAS EM VINIL POLIMÉRICO PRETO FOSCO, COM ADESIVO ACRÍLICO Á BASE DE ÁGUA ATÓXICO; DIMENSÕES: 8CM X LARGURA DA PORTA (CONFORME PRANCHA ANEXA); LETREIRO: LETRAS BRANCAS EM VINIL, ACENTUADAS QUANDO NECESSÁRIO, FONTE VERDANA, ALTURA 3CM (AS LETRAS MAIÚSCULAS), CENTRALIZADAS; (CONFECÇÃO E COLOCAÇÃO)</t>
  </si>
  <si>
    <t>17.1.2</t>
  </si>
  <si>
    <t>PORTA DE MADEIRA: MATERIAL: FAIXAS EM VINIL POLIMÉRICO PRETO FOSCO, COM ADESIVO ACRÍLICO BASE ÁGUA ATÓXICO; DIMENSÕES: 8CM X LARGURA DA PORTA (CONFORME PRANCHA ANEXA); LETREIRO: LETRAS BRANCAS EM VINIL, ACENTUADAS QUANDO NECESSÁRIO, FONTE VERDANA, ALTURA 3CM (AS LETRAS), ALINHADAS AO TRINCO DA PORTA; (CONFECÇÃO E COLOCAÇÃO)</t>
  </si>
  <si>
    <t>17.1.3</t>
  </si>
  <si>
    <t>PLACAS DE SINALIZAÇÃO PS MATERIAL: PLACA DE POLIESTIRENO BRANCA; ESPESSURA: 2,0 MM; DIMENSÕES: CONFORME PRANCHA ANEXA; LETREIRO: LETRAS VINIL PRETO, FONTE VERDANA (CONFORME PRANCHA ANEXA); SÍMBOLO: VINIL COLORIDO, CONFORME PRANCHA ANEXA; (CONFECÇÃO E COLOCAÇÃO)</t>
  </si>
  <si>
    <t>17.2</t>
  </si>
  <si>
    <t>Totem</t>
  </si>
  <si>
    <t>17.2.1</t>
  </si>
  <si>
    <t>TOTEM DE SINALIZAÇÃO COMPLETO, INCLUSIVE ESTRUTURA METALICA</t>
  </si>
  <si>
    <t>18.0</t>
  </si>
  <si>
    <t>PLATAFORMA DE ACESSIBILIDADE</t>
  </si>
  <si>
    <t>18.1</t>
  </si>
  <si>
    <t>PLATAFORMA DE ACESSIBILIDADE ELEVATÓRIA, PARA PORTADORES DE NECESSIDADES ESPECIAIS, COM 90X140CM, PARA h=2,80m E VELOCIDADE MÍNIMA DE 6m/min</t>
  </si>
  <si>
    <t>EQUIP</t>
  </si>
  <si>
    <t>19.0</t>
  </si>
  <si>
    <t>ADMINISTRAÇÃO</t>
  </si>
  <si>
    <t>19.1</t>
  </si>
  <si>
    <t>ENGENHEIRO RESIDENTE</t>
  </si>
  <si>
    <t>h</t>
  </si>
  <si>
    <t>19.2</t>
  </si>
  <si>
    <t>MESTRE DE OBRAS</t>
  </si>
  <si>
    <t>20.0</t>
  </si>
  <si>
    <t>LIMPEZA FINAL E SERVIÇOS COMPLEMENTARES</t>
  </si>
  <si>
    <t>20.1</t>
  </si>
  <si>
    <t>LIMPEZA FINAL DA OBRA</t>
  </si>
  <si>
    <t>20.2</t>
  </si>
  <si>
    <t>AS BUILT PROJETO ARQUITETÔNICO, ELÉTRICO, CABEAMENTO ESTRUTURADO, HIDROSANITÁRIO, ESTRUTURAL COM FUNDAÇÕES.</t>
  </si>
  <si>
    <t>COMPOSIÇÃO BDI - SERVIÇOS</t>
  </si>
  <si>
    <t>RISCO E IMPREVISTOS</t>
  </si>
  <si>
    <t>Legenda:</t>
  </si>
  <si>
    <t>EMPRE. = VALOR DO MATERIAL INCLUÍDO VALOR DE MÃO DE OBRA.</t>
  </si>
  <si>
    <t>DESPESAS FINANCEIRAS</t>
  </si>
  <si>
    <t>SER.CG = VALOR DO SERVIÇO É COMPOSTO POR VALOR DE MATERIAL E MÃO DE OBRA EM SEPARADO</t>
  </si>
  <si>
    <t>ADMINISTRAÇÃO CENTRAL</t>
  </si>
  <si>
    <t>SER.MO = VALOR DO SERVIÇO É IGUAL A VALOR DE MÃO DE OBRA APENAS (INSTALAÇÃO)</t>
  </si>
  <si>
    <t>LUCRO</t>
  </si>
  <si>
    <t>ISSQN ITAJAÍ</t>
  </si>
  <si>
    <t>COFINS</t>
  </si>
  <si>
    <t>PIS</t>
  </si>
  <si>
    <t>TOTAL FINAL</t>
  </si>
  <si>
    <t>BDI EQUIPAMENTOS</t>
  </si>
  <si>
    <t>BDI SERVIÇOS</t>
  </si>
  <si>
    <t>TOTAL GERAL - SEM BDI</t>
  </si>
  <si>
    <t>TOTAL GERAL COM BDI</t>
  </si>
  <si>
    <t>PRAZOS DE GARANTIA:</t>
  </si>
  <si>
    <t>Prazo para garantia de mão de obra e serviços: ________________</t>
  </si>
  <si>
    <t>Prazo para garantia de mão de obra e serviços subcontratados e sujeitos à garantia própria: ________________</t>
  </si>
  <si>
    <t>Prazo para garantia de equipamentos e demais materiais: ________________, exceto àqueles cuja garantia emitida pelo fabricante seja diversa desse período.</t>
  </si>
  <si>
    <t>Validade da proposta: 60 (sessenta) dias, a contar da data da abertura do envelope "Documentação".</t>
  </si>
  <si>
    <t>Assinatura do responsável</t>
  </si>
  <si>
    <t>OBSERVAÇÃO:</t>
  </si>
  <si>
    <t xml:space="preserve"> - DEVERÁ SER CONSULTADA, PARA CONHECIMENTO DOS PRODUTOS E QUANTITATIVOS DE CADA ITEM, TODA A DOCUMENTAÇÃO ANEXADA À TOMADA DE PREÇOS.</t>
  </si>
  <si>
    <t>TRIBUTOS</t>
  </si>
  <si>
    <t>CPRB</t>
  </si>
  <si>
    <t>TOMADA DE PREÇOS TRESC n. 001/2014 – Reforma dos Cartórios Eleitorais de Itajaí/SC</t>
  </si>
  <si>
    <t>Florianópolis, ..............., de...................................de 2014.</t>
  </si>
  <si>
    <t>PATCH-CORD EXTRAFLEXIVEL 1,5M AMARELO</t>
  </si>
  <si>
    <t>PATCH-CORD EXTRAFLEXIVEL 1,5M AZUL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</si>
</sst>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#,##0.00_);[Red]\(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25" borderId="0" xfId="0" applyFont="1" applyFill="1" applyAlignment="1">
      <alignment wrapText="1"/>
    </xf>
    <xf numFmtId="0" fontId="19" fillId="25" borderId="0" xfId="0" applyFont="1" applyFill="1" applyAlignment="1">
      <alignment/>
    </xf>
    <xf numFmtId="0" fontId="0" fillId="25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0" borderId="0" xfId="0" applyFont="1" applyAlignment="1">
      <alignment/>
    </xf>
    <xf numFmtId="0" fontId="21" fillId="25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19" fillId="3" borderId="0" xfId="0" applyFont="1" applyFill="1" applyAlignment="1">
      <alignment/>
    </xf>
    <xf numFmtId="0" fontId="0" fillId="3" borderId="0" xfId="0" applyFill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22" borderId="0" xfId="0" applyFont="1" applyFill="1" applyAlignment="1">
      <alignment/>
    </xf>
    <xf numFmtId="0" fontId="0" fillId="22" borderId="0" xfId="0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64" fontId="26" fillId="0" borderId="0" xfId="45" applyFont="1" applyFill="1" applyBorder="1" applyAlignment="1" applyProtection="1">
      <alignment horizontal="left"/>
      <protection/>
    </xf>
    <xf numFmtId="2" fontId="26" fillId="0" borderId="0" xfId="0" applyNumberFormat="1" applyFont="1" applyBorder="1" applyAlignment="1">
      <alignment horizontal="right"/>
    </xf>
    <xf numFmtId="164" fontId="19" fillId="0" borderId="0" xfId="45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left"/>
    </xf>
    <xf numFmtId="0" fontId="19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10" fontId="19" fillId="0" borderId="11" xfId="45" applyNumberFormat="1" applyFont="1" applyFill="1" applyBorder="1" applyAlignment="1" applyProtection="1">
      <alignment horizontal="right"/>
      <protection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0" fontId="19" fillId="0" borderId="12" xfId="45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10" fontId="19" fillId="0" borderId="0" xfId="45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0" fontId="23" fillId="0" borderId="10" xfId="0" applyNumberFormat="1" applyFont="1" applyBorder="1" applyAlignment="1">
      <alignment horizontal="right"/>
    </xf>
    <xf numFmtId="164" fontId="23" fillId="0" borderId="13" xfId="0" applyNumberFormat="1" applyFont="1" applyBorder="1" applyAlignment="1">
      <alignment horizontal="right"/>
    </xf>
    <xf numFmtId="10" fontId="23" fillId="0" borderId="0" xfId="0" applyNumberFormat="1" applyFont="1" applyBorder="1" applyAlignment="1">
      <alignment horizontal="center" wrapText="1"/>
    </xf>
    <xf numFmtId="10" fontId="23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wrapText="1"/>
    </xf>
    <xf numFmtId="10" fontId="23" fillId="0" borderId="10" xfId="0" applyNumberFormat="1" applyFont="1" applyBorder="1" applyAlignment="1">
      <alignment horizontal="left"/>
    </xf>
    <xf numFmtId="4" fontId="28" fillId="0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10" fontId="23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10" fontId="21" fillId="0" borderId="0" xfId="0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165" fontId="19" fillId="25" borderId="0" xfId="0" applyNumberFormat="1" applyFont="1" applyFill="1" applyBorder="1" applyAlignment="1" applyProtection="1">
      <alignment horizontal="center"/>
      <protection locked="0"/>
    </xf>
    <xf numFmtId="0" fontId="19" fillId="8" borderId="14" xfId="0" applyFont="1" applyFill="1" applyBorder="1" applyAlignment="1">
      <alignment horizontal="center" vertical="center"/>
    </xf>
    <xf numFmtId="164" fontId="23" fillId="8" borderId="14" xfId="0" applyNumberFormat="1" applyFont="1" applyFill="1" applyBorder="1" applyAlignment="1">
      <alignment horizontal="center" vertical="center"/>
    </xf>
    <xf numFmtId="10" fontId="19" fillId="0" borderId="15" xfId="45" applyNumberFormat="1" applyFont="1" applyFill="1" applyBorder="1" applyAlignment="1" applyProtection="1">
      <alignment horizontal="right"/>
      <protection/>
    </xf>
    <xf numFmtId="0" fontId="19" fillId="0" borderId="16" xfId="0" applyFont="1" applyFill="1" applyBorder="1" applyAlignment="1">
      <alignment wrapText="1"/>
    </xf>
    <xf numFmtId="0" fontId="23" fillId="6" borderId="14" xfId="0" applyFont="1" applyFill="1" applyBorder="1" applyAlignment="1">
      <alignment horizontal="center" vertical="center"/>
    </xf>
    <xf numFmtId="2" fontId="23" fillId="6" borderId="14" xfId="0" applyNumberFormat="1" applyFont="1" applyFill="1" applyBorder="1" applyAlignment="1">
      <alignment horizontal="center" vertical="center"/>
    </xf>
    <xf numFmtId="2" fontId="23" fillId="6" borderId="14" xfId="0" applyNumberFormat="1" applyFont="1" applyFill="1" applyBorder="1" applyAlignment="1">
      <alignment vertical="center"/>
    </xf>
    <xf numFmtId="0" fontId="23" fillId="8" borderId="14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left" vertical="center"/>
    </xf>
    <xf numFmtId="164" fontId="19" fillId="8" borderId="14" xfId="45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/>
    </xf>
    <xf numFmtId="2" fontId="19" fillId="0" borderId="14" xfId="0" applyNumberFormat="1" applyFont="1" applyFill="1" applyBorder="1" applyAlignment="1">
      <alignment vertical="center"/>
    </xf>
    <xf numFmtId="164" fontId="19" fillId="0" borderId="14" xfId="45" applyFont="1" applyFill="1" applyBorder="1" applyAlignment="1" applyProtection="1">
      <alignment horizontal="right" vertical="center"/>
      <protection/>
    </xf>
    <xf numFmtId="164" fontId="19" fillId="0" borderId="14" xfId="45" applyFont="1" applyFill="1" applyBorder="1" applyAlignment="1" applyProtection="1">
      <alignment horizontal="center" vertical="center"/>
      <protection/>
    </xf>
    <xf numFmtId="164" fontId="19" fillId="0" borderId="14" xfId="0" applyNumberFormat="1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left" vertical="center"/>
    </xf>
    <xf numFmtId="164" fontId="19" fillId="4" borderId="14" xfId="45" applyFont="1" applyFill="1" applyBorder="1" applyAlignment="1" applyProtection="1">
      <alignment horizontal="center" vertical="center"/>
      <protection/>
    </xf>
    <xf numFmtId="0" fontId="19" fillId="4" borderId="14" xfId="0" applyFont="1" applyFill="1" applyBorder="1" applyAlignment="1">
      <alignment horizontal="center" vertical="center"/>
    </xf>
    <xf numFmtId="164" fontId="23" fillId="4" borderId="14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4" fontId="19" fillId="0" borderId="14" xfId="45" applyNumberFormat="1" applyFont="1" applyFill="1" applyBorder="1" applyAlignment="1" applyProtection="1">
      <alignment horizontal="left" vertical="center" indent="4"/>
      <protection/>
    </xf>
    <xf numFmtId="0" fontId="19" fillId="0" borderId="14" xfId="0" applyFont="1" applyFill="1" applyBorder="1" applyAlignment="1">
      <alignment horizontal="left" vertical="center" wrapText="1"/>
    </xf>
    <xf numFmtId="0" fontId="23" fillId="8" borderId="14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left" vertical="center" wrapText="1"/>
    </xf>
    <xf numFmtId="0" fontId="19" fillId="8" borderId="14" xfId="0" applyFont="1" applyFill="1" applyBorder="1" applyAlignment="1">
      <alignment horizontal="left" vertical="center"/>
    </xf>
    <xf numFmtId="2" fontId="19" fillId="8" borderId="14" xfId="0" applyNumberFormat="1" applyFont="1" applyFill="1" applyBorder="1" applyAlignment="1">
      <alignment vertical="center"/>
    </xf>
    <xf numFmtId="164" fontId="19" fillId="8" borderId="14" xfId="45" applyFont="1" applyFill="1" applyBorder="1" applyAlignment="1" applyProtection="1">
      <alignment horizontal="right" vertical="center"/>
      <protection/>
    </xf>
    <xf numFmtId="0" fontId="23" fillId="4" borderId="14" xfId="0" applyFont="1" applyFill="1" applyBorder="1" applyAlignment="1">
      <alignment vertical="center" wrapText="1"/>
    </xf>
    <xf numFmtId="2" fontId="23" fillId="4" borderId="14" xfId="0" applyNumberFormat="1" applyFont="1" applyFill="1" applyBorder="1" applyAlignment="1">
      <alignment vertical="center" wrapText="1"/>
    </xf>
    <xf numFmtId="164" fontId="23" fillId="4" borderId="14" xfId="45" applyFont="1" applyFill="1" applyBorder="1" applyAlignment="1" applyProtection="1">
      <alignment vertical="center" wrapText="1"/>
      <protection/>
    </xf>
    <xf numFmtId="164" fontId="23" fillId="4" borderId="14" xfId="0" applyNumberFormat="1" applyFont="1" applyFill="1" applyBorder="1" applyAlignment="1">
      <alignment vertical="center" wrapText="1"/>
    </xf>
    <xf numFmtId="164" fontId="23" fillId="8" borderId="14" xfId="45" applyFont="1" applyFill="1" applyBorder="1" applyAlignment="1" applyProtection="1">
      <alignment horizontal="left" vertical="center"/>
      <protection/>
    </xf>
    <xf numFmtId="2" fontId="19" fillId="8" borderId="14" xfId="45" applyNumberFormat="1" applyFont="1" applyFill="1" applyBorder="1" applyAlignment="1" applyProtection="1">
      <alignment vertical="center"/>
      <protection/>
    </xf>
    <xf numFmtId="164" fontId="23" fillId="8" borderId="14" xfId="45" applyFont="1" applyFill="1" applyBorder="1" applyAlignment="1" applyProtection="1">
      <alignment horizontal="center" vertical="center"/>
      <protection/>
    </xf>
    <xf numFmtId="0" fontId="23" fillId="16" borderId="14" xfId="0" applyFont="1" applyFill="1" applyBorder="1" applyAlignment="1">
      <alignment horizontal="center" vertical="center"/>
    </xf>
    <xf numFmtId="0" fontId="23" fillId="16" borderId="14" xfId="0" applyFont="1" applyFill="1" applyBorder="1" applyAlignment="1">
      <alignment vertical="center" wrapText="1"/>
    </xf>
    <xf numFmtId="2" fontId="23" fillId="16" borderId="14" xfId="0" applyNumberFormat="1" applyFont="1" applyFill="1" applyBorder="1" applyAlignment="1">
      <alignment vertical="center" wrapText="1"/>
    </xf>
    <xf numFmtId="164" fontId="23" fillId="16" borderId="14" xfId="45" applyFont="1" applyFill="1" applyBorder="1" applyAlignment="1" applyProtection="1">
      <alignment vertical="center" wrapText="1"/>
      <protection/>
    </xf>
    <xf numFmtId="164" fontId="23" fillId="16" borderId="14" xfId="0" applyNumberFormat="1" applyFont="1" applyFill="1" applyBorder="1" applyAlignment="1">
      <alignment vertical="center" wrapText="1"/>
    </xf>
    <xf numFmtId="0" fontId="23" fillId="16" borderId="14" xfId="0" applyFont="1" applyFill="1" applyBorder="1" applyAlignment="1">
      <alignment horizontal="left" vertical="center"/>
    </xf>
    <xf numFmtId="2" fontId="23" fillId="16" borderId="14" xfId="0" applyNumberFormat="1" applyFont="1" applyFill="1" applyBorder="1" applyAlignment="1">
      <alignment vertical="center"/>
    </xf>
    <xf numFmtId="164" fontId="23" fillId="16" borderId="14" xfId="45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>
      <alignment vertical="center"/>
    </xf>
    <xf numFmtId="0" fontId="19" fillId="25" borderId="14" xfId="0" applyFont="1" applyFill="1" applyBorder="1" applyAlignment="1">
      <alignment vertical="center"/>
    </xf>
    <xf numFmtId="0" fontId="19" fillId="25" borderId="14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horizontal="center" vertical="center"/>
    </xf>
    <xf numFmtId="2" fontId="19" fillId="25" borderId="14" xfId="0" applyNumberFormat="1" applyFont="1" applyFill="1" applyBorder="1" applyAlignment="1">
      <alignment vertical="center"/>
    </xf>
    <xf numFmtId="164" fontId="19" fillId="25" borderId="14" xfId="45" applyFont="1" applyFill="1" applyBorder="1" applyAlignment="1" applyProtection="1">
      <alignment horizontal="right" vertical="center"/>
      <protection/>
    </xf>
    <xf numFmtId="0" fontId="23" fillId="4" borderId="14" xfId="0" applyFont="1" applyFill="1" applyBorder="1" applyAlignment="1">
      <alignment vertical="center"/>
    </xf>
    <xf numFmtId="2" fontId="23" fillId="4" borderId="14" xfId="0" applyNumberFormat="1" applyFont="1" applyFill="1" applyBorder="1" applyAlignment="1">
      <alignment vertical="center"/>
    </xf>
    <xf numFmtId="164" fontId="23" fillId="4" borderId="14" xfId="45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2" fontId="23" fillId="4" borderId="14" xfId="0" applyNumberFormat="1" applyFont="1" applyFill="1" applyBorder="1" applyAlignment="1">
      <alignment horizontal="right" vertical="center"/>
    </xf>
    <xf numFmtId="164" fontId="23" fillId="4" borderId="14" xfId="45" applyFont="1" applyFill="1" applyBorder="1" applyAlignment="1" applyProtection="1">
      <alignment horizontal="left" vertical="center"/>
      <protection/>
    </xf>
    <xf numFmtId="0" fontId="23" fillId="8" borderId="14" xfId="0" applyFont="1" applyFill="1" applyBorder="1" applyAlignment="1">
      <alignment vertical="center"/>
    </xf>
    <xf numFmtId="164" fontId="23" fillId="8" borderId="14" xfId="45" applyFont="1" applyFill="1" applyBorder="1" applyAlignment="1" applyProtection="1">
      <alignment horizontal="right" vertical="center"/>
      <protection/>
    </xf>
    <xf numFmtId="0" fontId="24" fillId="4" borderId="14" xfId="0" applyFont="1" applyFill="1" applyBorder="1" applyAlignment="1">
      <alignment vertical="center"/>
    </xf>
    <xf numFmtId="0" fontId="24" fillId="8" borderId="14" xfId="0" applyFont="1" applyFill="1" applyBorder="1" applyAlignment="1">
      <alignment vertical="center"/>
    </xf>
    <xf numFmtId="2" fontId="23" fillId="8" borderId="14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/>
    </xf>
    <xf numFmtId="0" fontId="24" fillId="8" borderId="14" xfId="0" applyFont="1" applyFill="1" applyBorder="1" applyAlignment="1">
      <alignment vertical="center" wrapText="1"/>
    </xf>
    <xf numFmtId="0" fontId="19" fillId="8" borderId="14" xfId="0" applyFont="1" applyFill="1" applyBorder="1" applyAlignment="1">
      <alignment vertical="center" wrapText="1"/>
    </xf>
    <xf numFmtId="0" fontId="25" fillId="25" borderId="14" xfId="0" applyFont="1" applyFill="1" applyBorder="1" applyAlignment="1">
      <alignment vertical="center" wrapText="1"/>
    </xf>
    <xf numFmtId="164" fontId="19" fillId="25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164" fontId="23" fillId="16" borderId="14" xfId="45" applyFont="1" applyFill="1" applyBorder="1" applyAlignment="1" applyProtection="1">
      <alignment horizontal="right" vertical="center"/>
      <protection/>
    </xf>
    <xf numFmtId="0" fontId="19" fillId="25" borderId="14" xfId="0" applyFont="1" applyFill="1" applyBorder="1" applyAlignment="1">
      <alignment horizontal="left" vertical="center" wrapText="1"/>
    </xf>
    <xf numFmtId="2" fontId="23" fillId="4" borderId="14" xfId="0" applyNumberFormat="1" applyFont="1" applyFill="1" applyBorder="1" applyAlignment="1">
      <alignment horizontal="left" vertical="center"/>
    </xf>
    <xf numFmtId="164" fontId="19" fillId="0" borderId="14" xfId="45" applyFont="1" applyFill="1" applyBorder="1" applyAlignment="1" applyProtection="1">
      <alignment vertical="center"/>
      <protection/>
    </xf>
    <xf numFmtId="164" fontId="19" fillId="0" borderId="14" xfId="45" applyFont="1" applyFill="1" applyBorder="1" applyAlignment="1" applyProtection="1">
      <alignment vertical="center" wrapText="1"/>
      <protection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 applyProtection="1">
      <alignment horizontal="center" vertical="center"/>
      <protection/>
    </xf>
    <xf numFmtId="164" fontId="23" fillId="0" borderId="14" xfId="45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4" fontId="3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/>
    </xf>
    <xf numFmtId="0" fontId="23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2" fontId="23" fillId="6" borderId="14" xfId="0" applyNumberFormat="1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1"/>
  <sheetViews>
    <sheetView tabSelected="1" view="pageBreakPreview" zoomScaleSheetLayoutView="100" workbookViewId="0" topLeftCell="A1">
      <pane ySplit="11" topLeftCell="BM225" activePane="bottomLeft" state="frozen"/>
      <selection pane="topLeft" activeCell="A1" sqref="A1"/>
      <selection pane="bottomLeft" activeCell="B235" sqref="B235"/>
    </sheetView>
  </sheetViews>
  <sheetFormatPr defaultColWidth="9.140625" defaultRowHeight="12.75"/>
  <cols>
    <col min="1" max="1" width="8.8515625" style="1" customWidth="1"/>
    <col min="2" max="2" width="86.8515625" style="1" customWidth="1"/>
    <col min="3" max="3" width="7.28125" style="2" customWidth="1"/>
    <col min="4" max="4" width="6.140625" style="2" customWidth="1"/>
    <col min="5" max="5" width="7.00390625" style="3" customWidth="1"/>
    <col min="6" max="6" width="0" style="3" hidden="1" customWidth="1"/>
    <col min="7" max="7" width="10.7109375" style="3" customWidth="1"/>
    <col min="8" max="8" width="12.28125" style="3" customWidth="1"/>
    <col min="9" max="9" width="0" style="3" hidden="1" customWidth="1"/>
    <col min="10" max="10" width="12.28125" style="3" customWidth="1"/>
    <col min="11" max="11" width="12.28125" style="4" customWidth="1"/>
    <col min="12" max="12" width="12.00390625" style="4" customWidth="1"/>
    <col min="13" max="13" width="15.28125" style="3" customWidth="1"/>
    <col min="14" max="14" width="92.28125" style="5" customWidth="1"/>
  </cols>
  <sheetData>
    <row r="1" spans="1:14" ht="16.5">
      <c r="A1" s="170" t="s">
        <v>674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6"/>
    </row>
    <row r="2" spans="1:14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</row>
    <row r="3" spans="1:14" ht="1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/>
      <c r="M3"/>
      <c r="N3"/>
    </row>
    <row r="4" spans="1:14" ht="15">
      <c r="A4" s="9" t="s">
        <v>1</v>
      </c>
      <c r="B4" s="9"/>
      <c r="C4" s="9"/>
      <c r="D4" s="9"/>
      <c r="E4" s="10"/>
      <c r="F4" s="9"/>
      <c r="G4" s="9"/>
      <c r="H4" s="9"/>
      <c r="I4" s="9"/>
      <c r="J4" s="9"/>
      <c r="K4" s="9"/>
      <c r="L4" s="8"/>
      <c r="M4" s="8"/>
      <c r="N4" s="6"/>
    </row>
    <row r="5" spans="1:14" ht="15">
      <c r="A5" s="171" t="s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8"/>
      <c r="M5" s="8"/>
      <c r="N5" s="6"/>
    </row>
    <row r="6" spans="1:14" ht="15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8"/>
      <c r="M6" s="8"/>
      <c r="N6" s="6"/>
    </row>
    <row r="7" spans="1:14" ht="15">
      <c r="A7" s="9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6"/>
    </row>
    <row r="8" spans="1:14" ht="12.75">
      <c r="A8" s="1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6"/>
    </row>
    <row r="9" spans="1:19" ht="12.75">
      <c r="A9" s="169" t="s">
        <v>5</v>
      </c>
      <c r="B9" s="169" t="s">
        <v>6</v>
      </c>
      <c r="C9" s="168" t="s">
        <v>7</v>
      </c>
      <c r="D9" s="168" t="s">
        <v>8</v>
      </c>
      <c r="E9" s="168" t="s">
        <v>9</v>
      </c>
      <c r="F9" s="84" t="s">
        <v>10</v>
      </c>
      <c r="G9" s="168" t="s">
        <v>10</v>
      </c>
      <c r="H9" s="168"/>
      <c r="I9" s="83" t="s">
        <v>11</v>
      </c>
      <c r="J9" s="168" t="s">
        <v>11</v>
      </c>
      <c r="K9" s="168"/>
      <c r="L9" s="168" t="s">
        <v>12</v>
      </c>
      <c r="M9" s="168"/>
      <c r="N9" s="6"/>
      <c r="O9" s="12"/>
      <c r="P9" s="12"/>
      <c r="Q9" s="12"/>
      <c r="R9" s="12"/>
      <c r="S9" s="12"/>
    </row>
    <row r="10" spans="1:19" ht="12.75">
      <c r="A10" s="169"/>
      <c r="B10" s="169"/>
      <c r="C10" s="169"/>
      <c r="D10" s="169"/>
      <c r="E10" s="169"/>
      <c r="F10" s="82" t="s">
        <v>13</v>
      </c>
      <c r="G10" s="82" t="s">
        <v>13</v>
      </c>
      <c r="H10" s="82" t="s">
        <v>14</v>
      </c>
      <c r="I10" s="82" t="s">
        <v>13</v>
      </c>
      <c r="J10" s="82" t="s">
        <v>13</v>
      </c>
      <c r="K10" s="82" t="s">
        <v>14</v>
      </c>
      <c r="L10" s="82" t="s">
        <v>15</v>
      </c>
      <c r="M10" s="82" t="s">
        <v>16</v>
      </c>
      <c r="N10" s="6"/>
      <c r="O10" s="12"/>
      <c r="P10" s="12"/>
      <c r="Q10" s="12"/>
      <c r="R10" s="12"/>
      <c r="S10" s="12"/>
    </row>
    <row r="11" spans="1:19" ht="12.75">
      <c r="A11" s="85"/>
      <c r="B11" s="86" t="s">
        <v>17</v>
      </c>
      <c r="C11" s="85"/>
      <c r="D11" s="85"/>
      <c r="E11" s="85"/>
      <c r="F11" s="85"/>
      <c r="G11" s="85"/>
      <c r="H11" s="87"/>
      <c r="I11" s="78"/>
      <c r="J11" s="87"/>
      <c r="K11" s="87"/>
      <c r="L11" s="87"/>
      <c r="M11" s="79">
        <f>M12</f>
        <v>0</v>
      </c>
      <c r="N11" s="6"/>
      <c r="O11" s="12"/>
      <c r="P11" s="12"/>
      <c r="Q11" s="12"/>
      <c r="R11" s="12"/>
      <c r="S11" s="12"/>
    </row>
    <row r="12" spans="1:19" ht="33.75">
      <c r="A12" s="88"/>
      <c r="B12" s="89" t="s">
        <v>18</v>
      </c>
      <c r="C12" s="90" t="s">
        <v>19</v>
      </c>
      <c r="D12" s="88" t="s">
        <v>20</v>
      </c>
      <c r="E12" s="91">
        <v>1</v>
      </c>
      <c r="F12" s="92">
        <v>8775</v>
      </c>
      <c r="G12" s="93">
        <v>0</v>
      </c>
      <c r="H12" s="93">
        <f>ROUND(E12*G12,2)</f>
        <v>0</v>
      </c>
      <c r="I12" s="92">
        <v>0</v>
      </c>
      <c r="J12" s="93">
        <v>0</v>
      </c>
      <c r="K12" s="93">
        <v>0</v>
      </c>
      <c r="L12" s="93">
        <f>G12+J12</f>
        <v>0</v>
      </c>
      <c r="M12" s="94">
        <f>ROUND(K12+H12,2)</f>
        <v>0</v>
      </c>
      <c r="N12" s="6"/>
      <c r="O12" s="12"/>
      <c r="P12" s="12"/>
      <c r="Q12" s="12"/>
      <c r="R12" s="12"/>
      <c r="S12" s="12"/>
    </row>
    <row r="13" spans="1:19" ht="12.75">
      <c r="A13" s="95" t="s">
        <v>21</v>
      </c>
      <c r="B13" s="96" t="s">
        <v>22</v>
      </c>
      <c r="C13" s="95"/>
      <c r="D13" s="95"/>
      <c r="E13" s="95"/>
      <c r="F13" s="95"/>
      <c r="G13" s="95"/>
      <c r="H13" s="97"/>
      <c r="I13" s="98"/>
      <c r="J13" s="97"/>
      <c r="K13" s="97"/>
      <c r="L13" s="97"/>
      <c r="M13" s="99">
        <f>ROUND(M14+M19+M21,2)</f>
        <v>0</v>
      </c>
      <c r="N13" s="6"/>
      <c r="O13" s="12"/>
      <c r="P13" s="12"/>
      <c r="Q13" s="12"/>
      <c r="R13" s="12"/>
      <c r="S13" s="12"/>
    </row>
    <row r="14" spans="1:19" ht="12.75">
      <c r="A14" s="85" t="s">
        <v>23</v>
      </c>
      <c r="B14" s="86" t="s">
        <v>24</v>
      </c>
      <c r="C14" s="85"/>
      <c r="D14" s="85"/>
      <c r="E14" s="85"/>
      <c r="F14" s="85"/>
      <c r="G14" s="85"/>
      <c r="H14" s="87"/>
      <c r="I14" s="78"/>
      <c r="J14" s="87"/>
      <c r="K14" s="87"/>
      <c r="L14" s="87"/>
      <c r="M14" s="79">
        <f>ROUND(SUM(M15:M18),2)</f>
        <v>0</v>
      </c>
      <c r="N14" s="6"/>
      <c r="O14" s="12"/>
      <c r="P14" s="12"/>
      <c r="Q14" s="12"/>
      <c r="R14" s="12"/>
      <c r="S14" s="12"/>
    </row>
    <row r="15" spans="1:19" ht="12.75">
      <c r="A15" s="88" t="s">
        <v>25</v>
      </c>
      <c r="B15" s="100" t="s">
        <v>26</v>
      </c>
      <c r="C15" s="90" t="s">
        <v>27</v>
      </c>
      <c r="D15" s="88" t="s">
        <v>28</v>
      </c>
      <c r="E15" s="91">
        <v>2.5</v>
      </c>
      <c r="F15" s="101">
        <v>22.9</v>
      </c>
      <c r="G15" s="93">
        <v>0</v>
      </c>
      <c r="H15" s="93">
        <f>ROUND(E15*G15,2)</f>
        <v>0</v>
      </c>
      <c r="I15" s="93">
        <v>194.75</v>
      </c>
      <c r="J15" s="93">
        <v>0</v>
      </c>
      <c r="K15" s="93">
        <f>ROUND(J15*E15,2)</f>
        <v>0</v>
      </c>
      <c r="L15" s="93">
        <f>ROUND(G15+J15,2)</f>
        <v>0</v>
      </c>
      <c r="M15" s="94">
        <f>ROUND(K15+H15,2)</f>
        <v>0</v>
      </c>
      <c r="N15" s="6"/>
      <c r="O15" s="12"/>
      <c r="P15" s="12"/>
      <c r="Q15" s="12"/>
      <c r="R15" s="12"/>
      <c r="S15" s="12"/>
    </row>
    <row r="16" spans="1:19" ht="12.75">
      <c r="A16" s="88" t="s">
        <v>29</v>
      </c>
      <c r="B16" s="100" t="s">
        <v>30</v>
      </c>
      <c r="C16" s="90" t="s">
        <v>27</v>
      </c>
      <c r="D16" s="88" t="s">
        <v>31</v>
      </c>
      <c r="E16" s="91">
        <v>41.8</v>
      </c>
      <c r="F16" s="92">
        <v>15.79</v>
      </c>
      <c r="G16" s="93">
        <v>0</v>
      </c>
      <c r="H16" s="93">
        <f>ROUND(E16*G16,2)</f>
        <v>0</v>
      </c>
      <c r="I16" s="92">
        <v>10.11</v>
      </c>
      <c r="J16" s="93">
        <v>0</v>
      </c>
      <c r="K16" s="93">
        <f>ROUND(J16*E16,2)</f>
        <v>0</v>
      </c>
      <c r="L16" s="93">
        <f>ROUND(G16+J16,2)</f>
        <v>0</v>
      </c>
      <c r="M16" s="94">
        <f>ROUND(K16+H16,2)</f>
        <v>0</v>
      </c>
      <c r="N16" s="6"/>
      <c r="O16" s="12"/>
      <c r="P16" s="12"/>
      <c r="Q16" s="12"/>
      <c r="R16" s="12"/>
      <c r="S16" s="12"/>
    </row>
    <row r="17" spans="1:19" ht="12.75">
      <c r="A17" s="88" t="s">
        <v>32</v>
      </c>
      <c r="B17" s="102" t="s">
        <v>33</v>
      </c>
      <c r="C17" s="90" t="s">
        <v>27</v>
      </c>
      <c r="D17" s="88" t="s">
        <v>28</v>
      </c>
      <c r="E17" s="91">
        <v>41.8</v>
      </c>
      <c r="F17" s="92">
        <v>5.95</v>
      </c>
      <c r="G17" s="93">
        <v>0</v>
      </c>
      <c r="H17" s="93">
        <f>ROUND(E17*G17,2)</f>
        <v>0</v>
      </c>
      <c r="I17" s="92">
        <v>2.38</v>
      </c>
      <c r="J17" s="93">
        <v>0</v>
      </c>
      <c r="K17" s="93">
        <f>ROUND(J17*E17,2)</f>
        <v>0</v>
      </c>
      <c r="L17" s="93">
        <f>ROUND(G17+J17,2)</f>
        <v>0</v>
      </c>
      <c r="M17" s="94">
        <f>ROUND(K17+H17,2)</f>
        <v>0</v>
      </c>
      <c r="N17" s="6"/>
      <c r="O17" s="12"/>
      <c r="P17" s="12"/>
      <c r="Q17" s="12"/>
      <c r="R17" s="12"/>
      <c r="S17" s="12"/>
    </row>
    <row r="18" spans="1:19" ht="12.75">
      <c r="A18" s="88" t="s">
        <v>34</v>
      </c>
      <c r="B18" s="102" t="s">
        <v>35</v>
      </c>
      <c r="C18" s="90" t="s">
        <v>27</v>
      </c>
      <c r="D18" s="88" t="s">
        <v>31</v>
      </c>
      <c r="E18" s="91">
        <v>105.68</v>
      </c>
      <c r="F18" s="92">
        <v>1.6</v>
      </c>
      <c r="G18" s="93">
        <v>0</v>
      </c>
      <c r="H18" s="93">
        <f>ROUND(E18*G18,2)</f>
        <v>0</v>
      </c>
      <c r="I18" s="92">
        <v>0</v>
      </c>
      <c r="J18" s="93">
        <f>ROUND(I18*$C$330,2)</f>
        <v>0</v>
      </c>
      <c r="K18" s="93">
        <f>ROUND(J18*E18,2)</f>
        <v>0</v>
      </c>
      <c r="L18" s="93">
        <f>ROUND(G18+J18,2)</f>
        <v>0</v>
      </c>
      <c r="M18" s="94">
        <f>ROUND(K18+H18,2)</f>
        <v>0</v>
      </c>
      <c r="N18" s="6"/>
      <c r="O18" s="12"/>
      <c r="P18" s="12"/>
      <c r="Q18" s="12"/>
      <c r="R18" s="12"/>
      <c r="S18" s="12"/>
    </row>
    <row r="19" spans="1:19" ht="12.75">
      <c r="A19" s="103" t="s">
        <v>36</v>
      </c>
      <c r="B19" s="104" t="s">
        <v>37</v>
      </c>
      <c r="C19" s="105"/>
      <c r="D19" s="78"/>
      <c r="E19" s="106"/>
      <c r="F19" s="87"/>
      <c r="G19" s="106"/>
      <c r="H19" s="87"/>
      <c r="I19" s="87"/>
      <c r="J19" s="87"/>
      <c r="K19" s="87"/>
      <c r="L19" s="87"/>
      <c r="M19" s="79">
        <f>ROUND(SUM(M20:M20),2)</f>
        <v>0</v>
      </c>
      <c r="N19" s="6"/>
      <c r="O19" s="12"/>
      <c r="P19" s="12"/>
      <c r="Q19" s="12"/>
      <c r="R19" s="12"/>
      <c r="S19" s="12"/>
    </row>
    <row r="20" spans="1:19" s="15" customFormat="1" ht="12.75">
      <c r="A20" s="88" t="s">
        <v>38</v>
      </c>
      <c r="B20" s="89" t="s">
        <v>39</v>
      </c>
      <c r="C20" s="89" t="s">
        <v>27</v>
      </c>
      <c r="D20" s="88" t="s">
        <v>40</v>
      </c>
      <c r="E20" s="91">
        <v>19.85</v>
      </c>
      <c r="F20" s="92">
        <v>3.66</v>
      </c>
      <c r="G20" s="93">
        <v>0</v>
      </c>
      <c r="H20" s="93">
        <f>ROUND(E20*G20,2)</f>
        <v>0</v>
      </c>
      <c r="I20" s="92"/>
      <c r="J20" s="93">
        <f>ROUND(I20*$C$330,2)</f>
        <v>0</v>
      </c>
      <c r="K20" s="93">
        <f>ROUND(J20*E20,2)</f>
        <v>0</v>
      </c>
      <c r="L20" s="93">
        <f>ROUND(G20+J20,2)</f>
        <v>0</v>
      </c>
      <c r="M20" s="94">
        <f>ROUND(K20+H20,2)</f>
        <v>0</v>
      </c>
      <c r="N20" s="13"/>
      <c r="O20" s="14"/>
      <c r="P20" s="14"/>
      <c r="Q20" s="14"/>
      <c r="R20" s="14"/>
      <c r="S20" s="14"/>
    </row>
    <row r="21" spans="1:19" ht="12.75">
      <c r="A21" s="85" t="s">
        <v>41</v>
      </c>
      <c r="B21" s="104" t="s">
        <v>42</v>
      </c>
      <c r="C21" s="78"/>
      <c r="D21" s="78"/>
      <c r="E21" s="106"/>
      <c r="F21" s="107"/>
      <c r="G21" s="106"/>
      <c r="H21" s="87"/>
      <c r="I21" s="107"/>
      <c r="J21" s="87"/>
      <c r="K21" s="107"/>
      <c r="L21" s="107"/>
      <c r="M21" s="79">
        <f>ROUND(SUM(M22:M22),2)</f>
        <v>0</v>
      </c>
      <c r="N21" s="6"/>
      <c r="O21" s="12"/>
      <c r="P21" s="12"/>
      <c r="Q21" s="12"/>
      <c r="R21" s="12"/>
      <c r="S21" s="12"/>
    </row>
    <row r="22" spans="1:19" ht="12.75">
      <c r="A22" s="88" t="s">
        <v>43</v>
      </c>
      <c r="B22" s="102" t="s">
        <v>44</v>
      </c>
      <c r="C22" s="89" t="s">
        <v>27</v>
      </c>
      <c r="D22" s="88" t="s">
        <v>31</v>
      </c>
      <c r="E22" s="91">
        <v>36.12</v>
      </c>
      <c r="F22" s="92">
        <v>5.76</v>
      </c>
      <c r="G22" s="93">
        <v>0</v>
      </c>
      <c r="H22" s="93">
        <f>ROUND(E22*G22,2)</f>
        <v>0</v>
      </c>
      <c r="I22" s="92">
        <v>5.22</v>
      </c>
      <c r="J22" s="93">
        <v>0</v>
      </c>
      <c r="K22" s="93">
        <f>ROUND(J22*E22,2)</f>
        <v>0</v>
      </c>
      <c r="L22" s="93">
        <f>ROUND(G22+J22,2)</f>
        <v>0</v>
      </c>
      <c r="M22" s="94">
        <f>ROUND(K22+H22,2)</f>
        <v>0</v>
      </c>
      <c r="N22" s="6"/>
      <c r="O22" s="12"/>
      <c r="P22" s="12"/>
      <c r="Q22" s="12"/>
      <c r="R22" s="12"/>
      <c r="S22" s="12"/>
    </row>
    <row r="23" spans="1:19" ht="12.75">
      <c r="A23" s="95" t="s">
        <v>45</v>
      </c>
      <c r="B23" s="108" t="s">
        <v>46</v>
      </c>
      <c r="C23" s="108"/>
      <c r="D23" s="108"/>
      <c r="E23" s="109"/>
      <c r="F23" s="110"/>
      <c r="G23" s="109"/>
      <c r="H23" s="110"/>
      <c r="I23" s="110"/>
      <c r="J23" s="110"/>
      <c r="K23" s="110"/>
      <c r="L23" s="110"/>
      <c r="M23" s="111">
        <f>M24+M31</f>
        <v>0</v>
      </c>
      <c r="N23" s="6"/>
      <c r="O23" s="12"/>
      <c r="P23" s="12"/>
      <c r="Q23" s="12"/>
      <c r="R23" s="12"/>
      <c r="S23" s="12"/>
    </row>
    <row r="24" spans="1:19" ht="12.75">
      <c r="A24" s="103" t="s">
        <v>47</v>
      </c>
      <c r="B24" s="112" t="s">
        <v>48</v>
      </c>
      <c r="C24" s="87"/>
      <c r="D24" s="87"/>
      <c r="E24" s="113"/>
      <c r="F24" s="87"/>
      <c r="G24" s="113"/>
      <c r="H24" s="87"/>
      <c r="I24" s="87"/>
      <c r="J24" s="87"/>
      <c r="K24" s="87"/>
      <c r="L24" s="87"/>
      <c r="M24" s="114">
        <f>ROUND(M25,2)</f>
        <v>0</v>
      </c>
      <c r="N24" s="6"/>
      <c r="O24" s="12"/>
      <c r="P24" s="12"/>
      <c r="Q24" s="12"/>
      <c r="R24" s="12"/>
      <c r="S24" s="12"/>
    </row>
    <row r="25" spans="1:19" ht="12.75">
      <c r="A25" s="115" t="s">
        <v>49</v>
      </c>
      <c r="B25" s="116" t="s">
        <v>50</v>
      </c>
      <c r="C25" s="116"/>
      <c r="D25" s="116"/>
      <c r="E25" s="117"/>
      <c r="F25" s="118"/>
      <c r="G25" s="117"/>
      <c r="H25" s="118"/>
      <c r="I25" s="118"/>
      <c r="J25" s="118"/>
      <c r="K25" s="118"/>
      <c r="L25" s="118"/>
      <c r="M25" s="119">
        <f>SUM(M26:M30)</f>
        <v>0</v>
      </c>
      <c r="N25" s="6"/>
      <c r="O25" s="12"/>
      <c r="P25" s="12"/>
      <c r="Q25" s="12"/>
      <c r="R25" s="12"/>
      <c r="S25" s="12"/>
    </row>
    <row r="26" spans="1:19" ht="12.75">
      <c r="A26" s="88" t="s">
        <v>51</v>
      </c>
      <c r="B26" s="89" t="s">
        <v>52</v>
      </c>
      <c r="C26" s="89" t="s">
        <v>27</v>
      </c>
      <c r="D26" s="88" t="s">
        <v>31</v>
      </c>
      <c r="E26" s="91">
        <v>0.73</v>
      </c>
      <c r="F26" s="92">
        <v>16.26</v>
      </c>
      <c r="G26" s="93">
        <v>0</v>
      </c>
      <c r="H26" s="93">
        <f>ROUND(E26*G26,2)</f>
        <v>0</v>
      </c>
      <c r="I26" s="92">
        <v>328.33</v>
      </c>
      <c r="J26" s="93">
        <v>0</v>
      </c>
      <c r="K26" s="93">
        <f>ROUND(J26*E26,2)</f>
        <v>0</v>
      </c>
      <c r="L26" s="93">
        <f>ROUND(G26+J26,2)</f>
        <v>0</v>
      </c>
      <c r="M26" s="94">
        <f>ROUND(K26+H26,2)</f>
        <v>0</v>
      </c>
      <c r="N26" s="6"/>
      <c r="O26" s="12"/>
      <c r="P26" s="12"/>
      <c r="Q26" s="12"/>
      <c r="R26" s="12"/>
      <c r="S26" s="12"/>
    </row>
    <row r="27" spans="1:19" ht="27.75" customHeight="1">
      <c r="A27" s="88" t="s">
        <v>53</v>
      </c>
      <c r="B27" s="89" t="s">
        <v>54</v>
      </c>
      <c r="C27" s="89" t="s">
        <v>27</v>
      </c>
      <c r="D27" s="88" t="s">
        <v>28</v>
      </c>
      <c r="E27" s="91">
        <v>25.2</v>
      </c>
      <c r="F27" s="92">
        <v>22.45</v>
      </c>
      <c r="G27" s="93">
        <v>0</v>
      </c>
      <c r="H27" s="93">
        <f>ROUND(E27*G27,2)</f>
        <v>0</v>
      </c>
      <c r="I27" s="92">
        <v>24</v>
      </c>
      <c r="J27" s="93">
        <v>0</v>
      </c>
      <c r="K27" s="93">
        <f>ROUND(J27*E27,2)</f>
        <v>0</v>
      </c>
      <c r="L27" s="93">
        <f>ROUND(G27+J27,2)</f>
        <v>0</v>
      </c>
      <c r="M27" s="94">
        <f>ROUND(K27+H27,2)</f>
        <v>0</v>
      </c>
      <c r="N27" s="6"/>
      <c r="O27" s="12"/>
      <c r="P27" s="12"/>
      <c r="Q27" s="12"/>
      <c r="R27" s="12"/>
      <c r="S27" s="12"/>
    </row>
    <row r="28" spans="1:19" ht="12.75">
      <c r="A28" s="88" t="s">
        <v>55</v>
      </c>
      <c r="B28" s="89" t="s">
        <v>56</v>
      </c>
      <c r="C28" s="89" t="s">
        <v>27</v>
      </c>
      <c r="D28" s="88" t="s">
        <v>57</v>
      </c>
      <c r="E28" s="91">
        <v>29.54</v>
      </c>
      <c r="F28" s="92">
        <v>1.61</v>
      </c>
      <c r="G28" s="93">
        <v>0</v>
      </c>
      <c r="H28" s="93">
        <f>ROUND(E28*G28,2)</f>
        <v>0</v>
      </c>
      <c r="I28" s="92">
        <v>4.67</v>
      </c>
      <c r="J28" s="93">
        <v>0</v>
      </c>
      <c r="K28" s="93">
        <f>ROUND(J28*E28,2)</f>
        <v>0</v>
      </c>
      <c r="L28" s="93">
        <f>ROUND(G28+J28,2)</f>
        <v>0</v>
      </c>
      <c r="M28" s="94">
        <f>ROUND(K28+H28,2)</f>
        <v>0</v>
      </c>
      <c r="N28" s="6"/>
      <c r="O28" s="12"/>
      <c r="P28" s="12"/>
      <c r="Q28" s="12"/>
      <c r="R28" s="12"/>
      <c r="S28" s="12"/>
    </row>
    <row r="29" spans="1:19" ht="12.75">
      <c r="A29" s="88" t="s">
        <v>58</v>
      </c>
      <c r="B29" s="89" t="s">
        <v>59</v>
      </c>
      <c r="C29" s="89" t="s">
        <v>27</v>
      </c>
      <c r="D29" s="88" t="s">
        <v>57</v>
      </c>
      <c r="E29" s="91">
        <v>12.87</v>
      </c>
      <c r="F29" s="92">
        <v>1.61</v>
      </c>
      <c r="G29" s="93">
        <v>0</v>
      </c>
      <c r="H29" s="93">
        <f>ROUND(E29*G29,2)</f>
        <v>0</v>
      </c>
      <c r="I29" s="92">
        <v>4.67</v>
      </c>
      <c r="J29" s="93">
        <v>0</v>
      </c>
      <c r="K29" s="93">
        <f>ROUND(J29*E29,2)</f>
        <v>0</v>
      </c>
      <c r="L29" s="93">
        <f>ROUND(G29+J29,2)</f>
        <v>0</v>
      </c>
      <c r="M29" s="94">
        <f>ROUND(K29+H29,2)</f>
        <v>0</v>
      </c>
      <c r="N29" s="6"/>
      <c r="O29" s="12"/>
      <c r="P29" s="12"/>
      <c r="Q29" s="12"/>
      <c r="R29" s="12"/>
      <c r="S29" s="12"/>
    </row>
    <row r="30" spans="1:19" ht="12.75">
      <c r="A30" s="88" t="s">
        <v>60</v>
      </c>
      <c r="B30" s="89" t="s">
        <v>61</v>
      </c>
      <c r="C30" s="89" t="s">
        <v>27</v>
      </c>
      <c r="D30" s="88" t="s">
        <v>57</v>
      </c>
      <c r="E30" s="91">
        <v>4.07</v>
      </c>
      <c r="F30" s="92">
        <v>1.61</v>
      </c>
      <c r="G30" s="93">
        <v>0</v>
      </c>
      <c r="H30" s="93">
        <f>ROUND(E30*G30,2)</f>
        <v>0</v>
      </c>
      <c r="I30" s="92">
        <v>5.2</v>
      </c>
      <c r="J30" s="93">
        <v>0</v>
      </c>
      <c r="K30" s="93">
        <f>ROUND(J30*E30,2)</f>
        <v>0</v>
      </c>
      <c r="L30" s="93">
        <f>ROUND(G30+J30,2)</f>
        <v>0</v>
      </c>
      <c r="M30" s="94">
        <f>ROUND(K30+H30,2)</f>
        <v>0</v>
      </c>
      <c r="N30" s="6"/>
      <c r="O30" s="12"/>
      <c r="P30" s="12"/>
      <c r="Q30" s="12"/>
      <c r="R30" s="12"/>
      <c r="S30" s="12"/>
    </row>
    <row r="31" spans="1:19" ht="12.75">
      <c r="A31" s="103" t="s">
        <v>62</v>
      </c>
      <c r="B31" s="112" t="s">
        <v>63</v>
      </c>
      <c r="C31" s="87"/>
      <c r="D31" s="87"/>
      <c r="E31" s="113"/>
      <c r="F31" s="87"/>
      <c r="G31" s="113"/>
      <c r="H31" s="87"/>
      <c r="I31" s="87"/>
      <c r="J31" s="87"/>
      <c r="K31" s="87"/>
      <c r="L31" s="87"/>
      <c r="M31" s="114">
        <f>ROUND(M32,2)</f>
        <v>0</v>
      </c>
      <c r="N31" s="6"/>
      <c r="O31" s="12"/>
      <c r="P31" s="12"/>
      <c r="Q31" s="12"/>
      <c r="R31" s="12"/>
      <c r="S31" s="12"/>
    </row>
    <row r="32" spans="1:19" ht="12.75">
      <c r="A32" s="115" t="s">
        <v>64</v>
      </c>
      <c r="B32" s="120" t="s">
        <v>65</v>
      </c>
      <c r="C32" s="120"/>
      <c r="D32" s="120"/>
      <c r="E32" s="121"/>
      <c r="F32" s="122"/>
      <c r="G32" s="121"/>
      <c r="H32" s="122"/>
      <c r="I32" s="122"/>
      <c r="J32" s="122"/>
      <c r="K32" s="122"/>
      <c r="L32" s="122"/>
      <c r="M32" s="122">
        <f>ROUND(SUM(M33:M44),2)</f>
        <v>0</v>
      </c>
      <c r="N32" s="6"/>
      <c r="O32" s="12"/>
      <c r="P32" s="12"/>
      <c r="Q32" s="12"/>
      <c r="R32" s="12"/>
      <c r="S32" s="12"/>
    </row>
    <row r="33" spans="1:19" ht="12.75">
      <c r="A33" s="88" t="s">
        <v>66</v>
      </c>
      <c r="B33" s="89" t="s">
        <v>67</v>
      </c>
      <c r="C33" s="89" t="s">
        <v>27</v>
      </c>
      <c r="D33" s="88" t="s">
        <v>31</v>
      </c>
      <c r="E33" s="91">
        <v>58.09</v>
      </c>
      <c r="F33" s="92">
        <v>16.26</v>
      </c>
      <c r="G33" s="93">
        <v>0</v>
      </c>
      <c r="H33" s="93">
        <f aca="true" t="shared" si="0" ref="H33:H44">ROUND(E33*G33,2)</f>
        <v>0</v>
      </c>
      <c r="I33" s="92">
        <v>328.33</v>
      </c>
      <c r="J33" s="93">
        <v>0</v>
      </c>
      <c r="K33" s="93">
        <f aca="true" t="shared" si="1" ref="K33:K44">ROUND(J33*E33,2)</f>
        <v>0</v>
      </c>
      <c r="L33" s="93">
        <f aca="true" t="shared" si="2" ref="L33:L44">ROUND(G33+J33,2)</f>
        <v>0</v>
      </c>
      <c r="M33" s="94">
        <f aca="true" t="shared" si="3" ref="M33:M44">ROUND(K33+H33,2)</f>
        <v>0</v>
      </c>
      <c r="N33" s="6"/>
      <c r="O33" s="12"/>
      <c r="P33" s="12"/>
      <c r="Q33" s="12"/>
      <c r="R33" s="12"/>
      <c r="S33" s="12"/>
    </row>
    <row r="34" spans="1:19" ht="22.5">
      <c r="A34" s="88" t="s">
        <v>68</v>
      </c>
      <c r="B34" s="89" t="s">
        <v>54</v>
      </c>
      <c r="C34" s="89" t="s">
        <v>27</v>
      </c>
      <c r="D34" s="88" t="s">
        <v>28</v>
      </c>
      <c r="E34" s="91">
        <v>538.98</v>
      </c>
      <c r="F34" s="92">
        <v>22.45</v>
      </c>
      <c r="G34" s="93">
        <v>0</v>
      </c>
      <c r="H34" s="93">
        <f t="shared" si="0"/>
        <v>0</v>
      </c>
      <c r="I34" s="92">
        <v>24</v>
      </c>
      <c r="J34" s="93">
        <v>0</v>
      </c>
      <c r="K34" s="93">
        <f t="shared" si="1"/>
        <v>0</v>
      </c>
      <c r="L34" s="93">
        <f t="shared" si="2"/>
        <v>0</v>
      </c>
      <c r="M34" s="94">
        <f t="shared" si="3"/>
        <v>0</v>
      </c>
      <c r="N34" s="6"/>
      <c r="O34" s="12"/>
      <c r="P34" s="12"/>
      <c r="Q34" s="12"/>
      <c r="R34" s="12"/>
      <c r="S34" s="12"/>
    </row>
    <row r="35" spans="1:19" ht="12.75">
      <c r="A35" s="88" t="s">
        <v>69</v>
      </c>
      <c r="B35" s="89" t="s">
        <v>61</v>
      </c>
      <c r="C35" s="89" t="s">
        <v>27</v>
      </c>
      <c r="D35" s="88" t="s">
        <v>57</v>
      </c>
      <c r="E35" s="91">
        <v>513.24</v>
      </c>
      <c r="F35" s="92">
        <v>1.61</v>
      </c>
      <c r="G35" s="93">
        <v>0</v>
      </c>
      <c r="H35" s="93">
        <f t="shared" si="0"/>
        <v>0</v>
      </c>
      <c r="I35" s="92">
        <v>5.2</v>
      </c>
      <c r="J35" s="93">
        <v>0</v>
      </c>
      <c r="K35" s="93">
        <f t="shared" si="1"/>
        <v>0</v>
      </c>
      <c r="L35" s="93">
        <f t="shared" si="2"/>
        <v>0</v>
      </c>
      <c r="M35" s="94">
        <f t="shared" si="3"/>
        <v>0</v>
      </c>
      <c r="N35" s="6"/>
      <c r="O35" s="12"/>
      <c r="P35" s="12"/>
      <c r="Q35" s="12"/>
      <c r="R35" s="12"/>
      <c r="S35" s="12"/>
    </row>
    <row r="36" spans="1:19" ht="12.75">
      <c r="A36" s="88" t="s">
        <v>70</v>
      </c>
      <c r="B36" s="89" t="s">
        <v>71</v>
      </c>
      <c r="C36" s="89" t="s">
        <v>27</v>
      </c>
      <c r="D36" s="88" t="s">
        <v>57</v>
      </c>
      <c r="E36" s="91">
        <v>95.07</v>
      </c>
      <c r="F36" s="92">
        <v>1.61</v>
      </c>
      <c r="G36" s="93">
        <v>0</v>
      </c>
      <c r="H36" s="93">
        <f t="shared" si="0"/>
        <v>0</v>
      </c>
      <c r="I36" s="92">
        <v>4.67</v>
      </c>
      <c r="J36" s="93">
        <v>0</v>
      </c>
      <c r="K36" s="93">
        <f t="shared" si="1"/>
        <v>0</v>
      </c>
      <c r="L36" s="93">
        <f t="shared" si="2"/>
        <v>0</v>
      </c>
      <c r="M36" s="94">
        <f t="shared" si="3"/>
        <v>0</v>
      </c>
      <c r="N36" s="6"/>
      <c r="O36" s="12"/>
      <c r="P36" s="12"/>
      <c r="Q36" s="12"/>
      <c r="R36" s="12"/>
      <c r="S36" s="12"/>
    </row>
    <row r="37" spans="1:19" ht="12.75">
      <c r="A37" s="88" t="s">
        <v>72</v>
      </c>
      <c r="B37" s="89" t="s">
        <v>59</v>
      </c>
      <c r="C37" s="89" t="s">
        <v>27</v>
      </c>
      <c r="D37" s="88" t="s">
        <v>57</v>
      </c>
      <c r="E37" s="91">
        <v>192.75</v>
      </c>
      <c r="F37" s="92">
        <v>1.61</v>
      </c>
      <c r="G37" s="93">
        <v>0</v>
      </c>
      <c r="H37" s="93">
        <f t="shared" si="0"/>
        <v>0</v>
      </c>
      <c r="I37" s="92">
        <v>4.67</v>
      </c>
      <c r="J37" s="93">
        <v>0</v>
      </c>
      <c r="K37" s="93">
        <f t="shared" si="1"/>
        <v>0</v>
      </c>
      <c r="L37" s="93">
        <f t="shared" si="2"/>
        <v>0</v>
      </c>
      <c r="M37" s="94">
        <f t="shared" si="3"/>
        <v>0</v>
      </c>
      <c r="N37" s="6"/>
      <c r="O37" s="12"/>
      <c r="P37" s="12"/>
      <c r="Q37" s="12"/>
      <c r="R37" s="12"/>
      <c r="S37" s="12"/>
    </row>
    <row r="38" spans="1:19" ht="12.75">
      <c r="A38" s="88" t="s">
        <v>73</v>
      </c>
      <c r="B38" s="89" t="s">
        <v>56</v>
      </c>
      <c r="C38" s="89" t="s">
        <v>27</v>
      </c>
      <c r="D38" s="88" t="s">
        <v>57</v>
      </c>
      <c r="E38" s="91">
        <v>822.18</v>
      </c>
      <c r="F38" s="92">
        <v>1.61</v>
      </c>
      <c r="G38" s="93">
        <v>0</v>
      </c>
      <c r="H38" s="93">
        <f t="shared" si="0"/>
        <v>0</v>
      </c>
      <c r="I38" s="92">
        <v>4.67</v>
      </c>
      <c r="J38" s="93">
        <v>0</v>
      </c>
      <c r="K38" s="93">
        <f t="shared" si="1"/>
        <v>0</v>
      </c>
      <c r="L38" s="93">
        <f t="shared" si="2"/>
        <v>0</v>
      </c>
      <c r="M38" s="94">
        <f t="shared" si="3"/>
        <v>0</v>
      </c>
      <c r="N38" s="6"/>
      <c r="O38" s="12"/>
      <c r="P38" s="12"/>
      <c r="Q38" s="12"/>
      <c r="R38" s="12"/>
      <c r="S38" s="12"/>
    </row>
    <row r="39" spans="1:19" ht="12.75">
      <c r="A39" s="88" t="s">
        <v>74</v>
      </c>
      <c r="B39" s="123" t="s">
        <v>75</v>
      </c>
      <c r="C39" s="89" t="s">
        <v>27</v>
      </c>
      <c r="D39" s="88" t="s">
        <v>57</v>
      </c>
      <c r="E39" s="91">
        <v>440.12</v>
      </c>
      <c r="F39" s="92">
        <v>1.61</v>
      </c>
      <c r="G39" s="93">
        <v>0</v>
      </c>
      <c r="H39" s="93">
        <f t="shared" si="0"/>
        <v>0</v>
      </c>
      <c r="I39" s="92">
        <v>4.67</v>
      </c>
      <c r="J39" s="93">
        <v>0</v>
      </c>
      <c r="K39" s="93">
        <f t="shared" si="1"/>
        <v>0</v>
      </c>
      <c r="L39" s="93">
        <f t="shared" si="2"/>
        <v>0</v>
      </c>
      <c r="M39" s="94">
        <f t="shared" si="3"/>
        <v>0</v>
      </c>
      <c r="N39" s="6"/>
      <c r="O39" s="12"/>
      <c r="P39" s="12"/>
      <c r="Q39" s="12"/>
      <c r="R39" s="12"/>
      <c r="S39" s="12"/>
    </row>
    <row r="40" spans="1:19" ht="12.75">
      <c r="A40" s="88" t="s">
        <v>76</v>
      </c>
      <c r="B40" s="89" t="s">
        <v>77</v>
      </c>
      <c r="C40" s="89" t="s">
        <v>27</v>
      </c>
      <c r="D40" s="88" t="s">
        <v>57</v>
      </c>
      <c r="E40" s="91">
        <v>124.18</v>
      </c>
      <c r="F40" s="92">
        <v>1.13</v>
      </c>
      <c r="G40" s="93">
        <v>0</v>
      </c>
      <c r="H40" s="93">
        <f t="shared" si="0"/>
        <v>0</v>
      </c>
      <c r="I40" s="92">
        <v>4.48</v>
      </c>
      <c r="J40" s="93">
        <v>0</v>
      </c>
      <c r="K40" s="93">
        <f t="shared" si="1"/>
        <v>0</v>
      </c>
      <c r="L40" s="93">
        <f t="shared" si="2"/>
        <v>0</v>
      </c>
      <c r="M40" s="94">
        <f t="shared" si="3"/>
        <v>0</v>
      </c>
      <c r="N40" s="6"/>
      <c r="O40" s="12"/>
      <c r="P40" s="12"/>
      <c r="Q40" s="12"/>
      <c r="R40" s="12"/>
      <c r="S40" s="12"/>
    </row>
    <row r="41" spans="1:19" ht="12.75">
      <c r="A41" s="88" t="s">
        <v>78</v>
      </c>
      <c r="B41" s="123" t="s">
        <v>79</v>
      </c>
      <c r="C41" s="89" t="s">
        <v>27</v>
      </c>
      <c r="D41" s="88" t="s">
        <v>57</v>
      </c>
      <c r="E41" s="91">
        <v>240.1</v>
      </c>
      <c r="F41" s="92">
        <v>1.13</v>
      </c>
      <c r="G41" s="93">
        <v>0</v>
      </c>
      <c r="H41" s="93">
        <f t="shared" si="0"/>
        <v>0</v>
      </c>
      <c r="I41" s="92">
        <v>4.48</v>
      </c>
      <c r="J41" s="93">
        <v>0</v>
      </c>
      <c r="K41" s="93">
        <f t="shared" si="1"/>
        <v>0</v>
      </c>
      <c r="L41" s="93">
        <f t="shared" si="2"/>
        <v>0</v>
      </c>
      <c r="M41" s="94">
        <f t="shared" si="3"/>
        <v>0</v>
      </c>
      <c r="N41" s="6"/>
      <c r="O41" s="12"/>
      <c r="P41" s="12"/>
      <c r="Q41" s="12"/>
      <c r="R41" s="12"/>
      <c r="S41" s="12"/>
    </row>
    <row r="42" spans="1:19" ht="12.75">
      <c r="A42" s="88" t="s">
        <v>80</v>
      </c>
      <c r="B42" s="124" t="s">
        <v>81</v>
      </c>
      <c r="C42" s="125" t="s">
        <v>27</v>
      </c>
      <c r="D42" s="126" t="s">
        <v>57</v>
      </c>
      <c r="E42" s="127">
        <v>731.1</v>
      </c>
      <c r="F42" s="128">
        <v>0.48</v>
      </c>
      <c r="G42" s="93">
        <v>0</v>
      </c>
      <c r="H42" s="93">
        <f t="shared" si="0"/>
        <v>0</v>
      </c>
      <c r="I42" s="128">
        <v>5.39</v>
      </c>
      <c r="J42" s="93">
        <v>0</v>
      </c>
      <c r="K42" s="93">
        <f t="shared" si="1"/>
        <v>0</v>
      </c>
      <c r="L42" s="93">
        <f t="shared" si="2"/>
        <v>0</v>
      </c>
      <c r="M42" s="94">
        <f t="shared" si="3"/>
        <v>0</v>
      </c>
      <c r="N42" s="6"/>
      <c r="O42" s="12"/>
      <c r="P42" s="12"/>
      <c r="Q42" s="12"/>
      <c r="R42" s="12"/>
      <c r="S42" s="12"/>
    </row>
    <row r="43" spans="1:19" ht="22.5">
      <c r="A43" s="88" t="s">
        <v>82</v>
      </c>
      <c r="B43" s="125" t="s">
        <v>83</v>
      </c>
      <c r="C43" s="125" t="s">
        <v>27</v>
      </c>
      <c r="D43" s="126" t="s">
        <v>28</v>
      </c>
      <c r="E43" s="127">
        <v>291.94</v>
      </c>
      <c r="F43" s="128">
        <v>15.31</v>
      </c>
      <c r="G43" s="93">
        <v>0</v>
      </c>
      <c r="H43" s="93">
        <f t="shared" si="0"/>
        <v>0</v>
      </c>
      <c r="I43" s="128">
        <v>38.6</v>
      </c>
      <c r="J43" s="93">
        <v>0</v>
      </c>
      <c r="K43" s="93">
        <f t="shared" si="1"/>
        <v>0</v>
      </c>
      <c r="L43" s="93">
        <f t="shared" si="2"/>
        <v>0</v>
      </c>
      <c r="M43" s="94">
        <f t="shared" si="3"/>
        <v>0</v>
      </c>
      <c r="N43" s="6"/>
      <c r="O43" s="12"/>
      <c r="P43" s="12"/>
      <c r="Q43" s="12"/>
      <c r="R43" s="12"/>
      <c r="S43" s="12"/>
    </row>
    <row r="44" spans="1:19" s="17" customFormat="1" ht="12.75">
      <c r="A44" s="88" t="s">
        <v>84</v>
      </c>
      <c r="B44" s="125" t="s">
        <v>85</v>
      </c>
      <c r="C44" s="125" t="s">
        <v>27</v>
      </c>
      <c r="D44" s="126" t="s">
        <v>86</v>
      </c>
      <c r="E44" s="127">
        <v>20</v>
      </c>
      <c r="F44" s="128">
        <v>42.6</v>
      </c>
      <c r="G44" s="93">
        <v>0</v>
      </c>
      <c r="H44" s="93">
        <f t="shared" si="0"/>
        <v>0</v>
      </c>
      <c r="I44" s="128"/>
      <c r="J44" s="93">
        <f>ROUND(I44*$C$330,2)</f>
        <v>0</v>
      </c>
      <c r="K44" s="93">
        <f t="shared" si="1"/>
        <v>0</v>
      </c>
      <c r="L44" s="93">
        <f t="shared" si="2"/>
        <v>0</v>
      </c>
      <c r="M44" s="94">
        <f t="shared" si="3"/>
        <v>0</v>
      </c>
      <c r="N44" s="13"/>
      <c r="O44" s="16"/>
      <c r="P44" s="16"/>
      <c r="Q44" s="16"/>
      <c r="R44" s="16"/>
      <c r="S44" s="16"/>
    </row>
    <row r="45" spans="1:19" ht="12.75">
      <c r="A45" s="95" t="s">
        <v>87</v>
      </c>
      <c r="B45" s="129" t="s">
        <v>88</v>
      </c>
      <c r="C45" s="108"/>
      <c r="D45" s="95"/>
      <c r="E45" s="130"/>
      <c r="F45" s="131"/>
      <c r="G45" s="130"/>
      <c r="H45" s="131"/>
      <c r="I45" s="131"/>
      <c r="J45" s="131"/>
      <c r="K45" s="131"/>
      <c r="L45" s="131"/>
      <c r="M45" s="131">
        <f>ROUND(SUM(M46:M48),2)</f>
        <v>0</v>
      </c>
      <c r="N45" s="6"/>
      <c r="O45" s="12"/>
      <c r="P45" s="12"/>
      <c r="Q45" s="12"/>
      <c r="R45" s="12"/>
      <c r="S45" s="12"/>
    </row>
    <row r="46" spans="1:19" s="15" customFormat="1" ht="12.75">
      <c r="A46" s="132" t="s">
        <v>89</v>
      </c>
      <c r="B46" s="89" t="s">
        <v>90</v>
      </c>
      <c r="C46" s="89" t="s">
        <v>27</v>
      </c>
      <c r="D46" s="88" t="s">
        <v>28</v>
      </c>
      <c r="E46" s="91">
        <v>15.42</v>
      </c>
      <c r="F46" s="92">
        <v>17.27</v>
      </c>
      <c r="G46" s="93">
        <v>0</v>
      </c>
      <c r="H46" s="93">
        <f>ROUND(E46*G46,2)</f>
        <v>0</v>
      </c>
      <c r="I46" s="92">
        <v>29.31</v>
      </c>
      <c r="J46" s="93">
        <v>0</v>
      </c>
      <c r="K46" s="93">
        <f>ROUND(J46*E46,2)</f>
        <v>0</v>
      </c>
      <c r="L46" s="93">
        <f>ROUND(G46+J46,2)</f>
        <v>0</v>
      </c>
      <c r="M46" s="94">
        <f>ROUND(K46+H46,2)</f>
        <v>0</v>
      </c>
      <c r="N46" s="13"/>
      <c r="O46" s="14"/>
      <c r="P46" s="14"/>
      <c r="Q46" s="14"/>
      <c r="R46" s="14"/>
      <c r="S46" s="14"/>
    </row>
    <row r="47" spans="1:19" s="15" customFormat="1" ht="12.75">
      <c r="A47" s="132" t="s">
        <v>91</v>
      </c>
      <c r="B47" s="89" t="s">
        <v>92</v>
      </c>
      <c r="C47" s="89" t="s">
        <v>27</v>
      </c>
      <c r="D47" s="88" t="s">
        <v>28</v>
      </c>
      <c r="E47" s="91">
        <v>17.5</v>
      </c>
      <c r="F47" s="92">
        <v>3.39</v>
      </c>
      <c r="G47" s="93">
        <v>0</v>
      </c>
      <c r="H47" s="93">
        <f>ROUND(E47*G47,2)</f>
        <v>0</v>
      </c>
      <c r="I47" s="92">
        <v>36.38</v>
      </c>
      <c r="J47" s="93">
        <v>0</v>
      </c>
      <c r="K47" s="93">
        <f>ROUND(J47*E47,2)</f>
        <v>0</v>
      </c>
      <c r="L47" s="93">
        <f>ROUND(G47+J47,2)</f>
        <v>0</v>
      </c>
      <c r="M47" s="94">
        <f>ROUND(K47+H47,2)</f>
        <v>0</v>
      </c>
      <c r="N47" s="13"/>
      <c r="O47" s="14"/>
      <c r="P47" s="14"/>
      <c r="Q47" s="14"/>
      <c r="R47" s="14"/>
      <c r="S47" s="14"/>
    </row>
    <row r="48" spans="1:19" s="15" customFormat="1" ht="12.75">
      <c r="A48" s="132" t="s">
        <v>93</v>
      </c>
      <c r="B48" s="123" t="s">
        <v>94</v>
      </c>
      <c r="C48" s="89" t="s">
        <v>27</v>
      </c>
      <c r="D48" s="88" t="s">
        <v>28</v>
      </c>
      <c r="E48" s="91">
        <v>227.96</v>
      </c>
      <c r="F48" s="92">
        <v>8.06</v>
      </c>
      <c r="G48" s="93">
        <v>0</v>
      </c>
      <c r="H48" s="93">
        <f>ROUND(E48*G48,2)</f>
        <v>0</v>
      </c>
      <c r="I48" s="92">
        <v>6.73</v>
      </c>
      <c r="J48" s="93">
        <v>0</v>
      </c>
      <c r="K48" s="93">
        <f>ROUND(J48*E48,2)</f>
        <v>0</v>
      </c>
      <c r="L48" s="93">
        <f>ROUND(G48+J48,2)</f>
        <v>0</v>
      </c>
      <c r="M48" s="94">
        <f>ROUND(K48+H48,2)</f>
        <v>0</v>
      </c>
      <c r="N48" s="13"/>
      <c r="O48" s="14"/>
      <c r="P48" s="14"/>
      <c r="Q48" s="14"/>
      <c r="R48" s="14"/>
      <c r="S48" s="14"/>
    </row>
    <row r="49" spans="1:19" ht="12.75">
      <c r="A49" s="95" t="s">
        <v>95</v>
      </c>
      <c r="B49" s="108" t="s">
        <v>96</v>
      </c>
      <c r="C49" s="95"/>
      <c r="D49" s="133"/>
      <c r="E49" s="130"/>
      <c r="F49" s="131"/>
      <c r="G49" s="130"/>
      <c r="H49" s="131"/>
      <c r="I49" s="131"/>
      <c r="J49" s="131"/>
      <c r="K49" s="131"/>
      <c r="L49" s="131"/>
      <c r="M49" s="134">
        <f>ROUND(M50,2)</f>
        <v>0</v>
      </c>
      <c r="N49" s="6"/>
      <c r="O49" s="12"/>
      <c r="P49" s="12"/>
      <c r="Q49" s="12"/>
      <c r="R49" s="12"/>
      <c r="S49" s="12"/>
    </row>
    <row r="50" spans="1:19" ht="12.75">
      <c r="A50" s="103" t="s">
        <v>97</v>
      </c>
      <c r="B50" s="135" t="s">
        <v>98</v>
      </c>
      <c r="C50" s="78"/>
      <c r="D50" s="78"/>
      <c r="E50" s="106"/>
      <c r="F50" s="107"/>
      <c r="G50" s="106"/>
      <c r="H50" s="107"/>
      <c r="I50" s="107"/>
      <c r="J50" s="107"/>
      <c r="K50" s="107"/>
      <c r="L50" s="107"/>
      <c r="M50" s="136">
        <f>SUM(M51:M54)</f>
        <v>0</v>
      </c>
      <c r="N50" s="6"/>
      <c r="O50" s="12"/>
      <c r="P50" s="12"/>
      <c r="Q50" s="12"/>
      <c r="R50" s="12"/>
      <c r="S50" s="12"/>
    </row>
    <row r="51" spans="1:19" ht="22.5">
      <c r="A51" s="88" t="s">
        <v>99</v>
      </c>
      <c r="B51" s="89" t="s">
        <v>100</v>
      </c>
      <c r="C51" s="89" t="s">
        <v>27</v>
      </c>
      <c r="D51" s="88" t="s">
        <v>28</v>
      </c>
      <c r="E51" s="91">
        <v>467.04</v>
      </c>
      <c r="F51" s="92">
        <v>13.39</v>
      </c>
      <c r="G51" s="93">
        <v>0</v>
      </c>
      <c r="H51" s="93">
        <f>ROUND(E51*G51,2)</f>
        <v>0</v>
      </c>
      <c r="I51" s="92">
        <v>12.24</v>
      </c>
      <c r="J51" s="93">
        <v>0</v>
      </c>
      <c r="K51" s="93">
        <f>ROUND(J51*E51,2)</f>
        <v>0</v>
      </c>
      <c r="L51" s="93">
        <f>ROUND(G51+J51,2)</f>
        <v>0</v>
      </c>
      <c r="M51" s="94">
        <f>ROUND(K51+H51,2)</f>
        <v>0</v>
      </c>
      <c r="N51" s="6"/>
      <c r="O51" s="12"/>
      <c r="P51" s="12"/>
      <c r="Q51" s="12"/>
      <c r="R51" s="12"/>
      <c r="S51" s="12"/>
    </row>
    <row r="52" spans="1:19" s="15" customFormat="1" ht="12.75">
      <c r="A52" s="88" t="s">
        <v>101</v>
      </c>
      <c r="B52" s="89" t="s">
        <v>102</v>
      </c>
      <c r="C52" s="89" t="s">
        <v>27</v>
      </c>
      <c r="D52" s="88" t="s">
        <v>40</v>
      </c>
      <c r="E52" s="91">
        <v>48.9</v>
      </c>
      <c r="F52" s="92">
        <v>0.87</v>
      </c>
      <c r="G52" s="93">
        <v>0</v>
      </c>
      <c r="H52" s="93">
        <f>ROUND(E52*G52,2)</f>
        <v>0</v>
      </c>
      <c r="I52" s="92">
        <v>4.96</v>
      </c>
      <c r="J52" s="93">
        <v>0</v>
      </c>
      <c r="K52" s="93">
        <f>ROUND(J52*E52,2)</f>
        <v>0</v>
      </c>
      <c r="L52" s="93">
        <f>ROUND(G52+J52,2)</f>
        <v>0</v>
      </c>
      <c r="M52" s="94">
        <f>ROUND(K52+H52,2)</f>
        <v>0</v>
      </c>
      <c r="N52" s="13"/>
      <c r="O52" s="14"/>
      <c r="P52" s="14"/>
      <c r="Q52" s="14"/>
      <c r="R52" s="14"/>
      <c r="S52" s="14"/>
    </row>
    <row r="53" spans="1:19" s="20" customFormat="1" ht="12.75">
      <c r="A53" s="88" t="s">
        <v>103</v>
      </c>
      <c r="B53" s="123" t="s">
        <v>104</v>
      </c>
      <c r="C53" s="89" t="s">
        <v>27</v>
      </c>
      <c r="D53" s="88" t="s">
        <v>40</v>
      </c>
      <c r="E53" s="91">
        <v>47.73</v>
      </c>
      <c r="F53" s="92">
        <v>3.33</v>
      </c>
      <c r="G53" s="93">
        <v>0</v>
      </c>
      <c r="H53" s="93">
        <f>ROUND(E53*G53,2)</f>
        <v>0</v>
      </c>
      <c r="I53" s="92">
        <v>7.84</v>
      </c>
      <c r="J53" s="93">
        <v>0</v>
      </c>
      <c r="K53" s="93">
        <f>ROUND(J53*E53,2)</f>
        <v>0</v>
      </c>
      <c r="L53" s="93">
        <f>ROUND(G53+J53,2)</f>
        <v>0</v>
      </c>
      <c r="M53" s="94">
        <f>ROUND(K53+H53,2)</f>
        <v>0</v>
      </c>
      <c r="N53" s="18"/>
      <c r="O53" s="19"/>
      <c r="P53" s="19"/>
      <c r="Q53" s="19"/>
      <c r="R53" s="19"/>
      <c r="S53" s="19"/>
    </row>
    <row r="54" spans="1:19" ht="22.5">
      <c r="A54" s="88" t="s">
        <v>105</v>
      </c>
      <c r="B54" s="89" t="s">
        <v>106</v>
      </c>
      <c r="C54" s="89" t="s">
        <v>27</v>
      </c>
      <c r="D54" s="88" t="s">
        <v>40</v>
      </c>
      <c r="E54" s="91">
        <v>19.77</v>
      </c>
      <c r="F54" s="92">
        <v>2.7</v>
      </c>
      <c r="G54" s="93">
        <v>0</v>
      </c>
      <c r="H54" s="93">
        <f>ROUND(E54*G54,2)</f>
        <v>0</v>
      </c>
      <c r="I54" s="92">
        <v>0.49</v>
      </c>
      <c r="J54" s="93">
        <v>0</v>
      </c>
      <c r="K54" s="93">
        <f>ROUND(J54*E54,2)</f>
        <v>0</v>
      </c>
      <c r="L54" s="93">
        <f>ROUND(G54+J54,2)</f>
        <v>0</v>
      </c>
      <c r="M54" s="94">
        <f>ROUND(K54+H54,2)</f>
        <v>0</v>
      </c>
      <c r="N54" s="6"/>
      <c r="O54" s="12"/>
      <c r="P54" s="12"/>
      <c r="Q54" s="12"/>
      <c r="R54" s="12"/>
      <c r="S54" s="12"/>
    </row>
    <row r="55" spans="1:19" ht="12.75">
      <c r="A55" s="95" t="s">
        <v>107</v>
      </c>
      <c r="B55" s="137" t="s">
        <v>108</v>
      </c>
      <c r="C55" s="95"/>
      <c r="D55" s="95"/>
      <c r="E55" s="130" t="s">
        <v>109</v>
      </c>
      <c r="F55" s="131"/>
      <c r="G55" s="130"/>
      <c r="H55" s="131"/>
      <c r="I55" s="131"/>
      <c r="J55" s="131"/>
      <c r="K55" s="131"/>
      <c r="L55" s="131"/>
      <c r="M55" s="134">
        <f>ROUND(M56+M63+M68+M71+M73+M75,2)</f>
        <v>0</v>
      </c>
      <c r="N55" s="6"/>
      <c r="O55" s="12"/>
      <c r="P55" s="12"/>
      <c r="Q55" s="12"/>
      <c r="R55" s="12"/>
      <c r="S55" s="12"/>
    </row>
    <row r="56" spans="1:19" ht="12.75">
      <c r="A56" s="103" t="s">
        <v>110</v>
      </c>
      <c r="B56" s="138" t="s">
        <v>111</v>
      </c>
      <c r="C56" s="85"/>
      <c r="D56" s="85"/>
      <c r="E56" s="139"/>
      <c r="F56" s="136"/>
      <c r="G56" s="139"/>
      <c r="H56" s="136"/>
      <c r="I56" s="136"/>
      <c r="J56" s="136"/>
      <c r="K56" s="136"/>
      <c r="L56" s="136"/>
      <c r="M56" s="136">
        <f>ROUND(SUM(M57:M62),2)</f>
        <v>0</v>
      </c>
      <c r="N56" s="6"/>
      <c r="O56" s="12"/>
      <c r="P56" s="12"/>
      <c r="Q56" s="12"/>
      <c r="R56" s="12"/>
      <c r="S56" s="12"/>
    </row>
    <row r="57" spans="1:19" ht="21">
      <c r="A57" s="88" t="s">
        <v>112</v>
      </c>
      <c r="B57" s="140" t="s">
        <v>113</v>
      </c>
      <c r="C57" s="141" t="s">
        <v>114</v>
      </c>
      <c r="D57" s="142" t="s">
        <v>86</v>
      </c>
      <c r="E57" s="91">
        <v>6</v>
      </c>
      <c r="F57" s="92"/>
      <c r="G57" s="93"/>
      <c r="H57" s="93">
        <f aca="true" t="shared" si="4" ref="H57:H62">ROUND(E57*G57,2)</f>
        <v>0</v>
      </c>
      <c r="I57" s="92">
        <v>708.72</v>
      </c>
      <c r="J57" s="93">
        <v>0</v>
      </c>
      <c r="K57" s="93">
        <f aca="true" t="shared" si="5" ref="K57:K62">ROUND(J57*E57,2)</f>
        <v>0</v>
      </c>
      <c r="L57" s="93">
        <f aca="true" t="shared" si="6" ref="L57:L62">ROUND(G57+J57,2)</f>
        <v>0</v>
      </c>
      <c r="M57" s="94">
        <f aca="true" t="shared" si="7" ref="M57:M62">ROUND(K57+H57,2)</f>
        <v>0</v>
      </c>
      <c r="N57" s="6"/>
      <c r="O57" s="12"/>
      <c r="P57" s="12"/>
      <c r="Q57" s="12"/>
      <c r="R57" s="12"/>
      <c r="S57" s="12"/>
    </row>
    <row r="58" spans="1:19" ht="21">
      <c r="A58" s="88" t="s">
        <v>115</v>
      </c>
      <c r="B58" s="140" t="s">
        <v>116</v>
      </c>
      <c r="C58" s="141" t="s">
        <v>114</v>
      </c>
      <c r="D58" s="142" t="s">
        <v>86</v>
      </c>
      <c r="E58" s="91">
        <v>1</v>
      </c>
      <c r="F58" s="92"/>
      <c r="G58" s="93"/>
      <c r="H58" s="93">
        <f t="shared" si="4"/>
        <v>0</v>
      </c>
      <c r="I58" s="92">
        <v>382.4</v>
      </c>
      <c r="J58" s="93">
        <v>0</v>
      </c>
      <c r="K58" s="93">
        <f t="shared" si="5"/>
        <v>0</v>
      </c>
      <c r="L58" s="93">
        <f t="shared" si="6"/>
        <v>0</v>
      </c>
      <c r="M58" s="94">
        <f t="shared" si="7"/>
        <v>0</v>
      </c>
      <c r="N58" s="6"/>
      <c r="O58" s="12"/>
      <c r="P58" s="12"/>
      <c r="Q58" s="12"/>
      <c r="R58" s="12"/>
      <c r="S58" s="12"/>
    </row>
    <row r="59" spans="1:19" ht="21">
      <c r="A59" s="88" t="s">
        <v>117</v>
      </c>
      <c r="B59" s="140" t="s">
        <v>118</v>
      </c>
      <c r="C59" s="141" t="s">
        <v>114</v>
      </c>
      <c r="D59" s="142" t="s">
        <v>86</v>
      </c>
      <c r="E59" s="91">
        <v>3</v>
      </c>
      <c r="F59" s="92"/>
      <c r="G59" s="93"/>
      <c r="H59" s="93">
        <f t="shared" si="4"/>
        <v>0</v>
      </c>
      <c r="I59" s="92">
        <v>358.31</v>
      </c>
      <c r="J59" s="93">
        <v>0</v>
      </c>
      <c r="K59" s="93">
        <f t="shared" si="5"/>
        <v>0</v>
      </c>
      <c r="L59" s="93">
        <f t="shared" si="6"/>
        <v>0</v>
      </c>
      <c r="M59" s="94">
        <f t="shared" si="7"/>
        <v>0</v>
      </c>
      <c r="N59" s="6"/>
      <c r="O59" s="12"/>
      <c r="P59" s="12"/>
      <c r="Q59" s="12"/>
      <c r="R59" s="12"/>
      <c r="S59" s="12"/>
    </row>
    <row r="60" spans="1:19" ht="21">
      <c r="A60" s="88" t="s">
        <v>119</v>
      </c>
      <c r="B60" s="140" t="s">
        <v>120</v>
      </c>
      <c r="C60" s="141" t="s">
        <v>114</v>
      </c>
      <c r="D60" s="142" t="s">
        <v>86</v>
      </c>
      <c r="E60" s="91">
        <v>3</v>
      </c>
      <c r="F60" s="92"/>
      <c r="G60" s="93"/>
      <c r="H60" s="93">
        <f t="shared" si="4"/>
        <v>0</v>
      </c>
      <c r="I60" s="92">
        <v>193.2</v>
      </c>
      <c r="J60" s="93">
        <v>0</v>
      </c>
      <c r="K60" s="93">
        <f t="shared" si="5"/>
        <v>0</v>
      </c>
      <c r="L60" s="93">
        <f t="shared" si="6"/>
        <v>0</v>
      </c>
      <c r="M60" s="94">
        <f t="shared" si="7"/>
        <v>0</v>
      </c>
      <c r="N60" s="6"/>
      <c r="O60" s="12"/>
      <c r="P60" s="12"/>
      <c r="Q60" s="12"/>
      <c r="R60" s="12"/>
      <c r="S60" s="12"/>
    </row>
    <row r="61" spans="1:19" ht="21">
      <c r="A61" s="88" t="s">
        <v>121</v>
      </c>
      <c r="B61" s="140" t="s">
        <v>122</v>
      </c>
      <c r="C61" s="141" t="s">
        <v>114</v>
      </c>
      <c r="D61" s="142" t="s">
        <v>86</v>
      </c>
      <c r="E61" s="91">
        <v>6</v>
      </c>
      <c r="F61" s="92"/>
      <c r="G61" s="93"/>
      <c r="H61" s="93">
        <f t="shared" si="4"/>
        <v>0</v>
      </c>
      <c r="I61" s="92">
        <v>1202.05</v>
      </c>
      <c r="J61" s="93">
        <v>0</v>
      </c>
      <c r="K61" s="93">
        <f t="shared" si="5"/>
        <v>0</v>
      </c>
      <c r="L61" s="93">
        <f t="shared" si="6"/>
        <v>0</v>
      </c>
      <c r="M61" s="94">
        <f t="shared" si="7"/>
        <v>0</v>
      </c>
      <c r="N61" s="6"/>
      <c r="O61" s="12"/>
      <c r="P61" s="12"/>
      <c r="Q61" s="12"/>
      <c r="R61" s="12"/>
      <c r="S61" s="12"/>
    </row>
    <row r="62" spans="1:19" ht="21">
      <c r="A62" s="88" t="s">
        <v>123</v>
      </c>
      <c r="B62" s="140" t="s">
        <v>124</v>
      </c>
      <c r="C62" s="141" t="s">
        <v>114</v>
      </c>
      <c r="D62" s="142" t="s">
        <v>86</v>
      </c>
      <c r="E62" s="91">
        <v>5</v>
      </c>
      <c r="F62" s="92"/>
      <c r="G62" s="93"/>
      <c r="H62" s="93">
        <f t="shared" si="4"/>
        <v>0</v>
      </c>
      <c r="I62" s="92">
        <v>1202.91</v>
      </c>
      <c r="J62" s="93">
        <v>0</v>
      </c>
      <c r="K62" s="93">
        <f t="shared" si="5"/>
        <v>0</v>
      </c>
      <c r="L62" s="93">
        <f t="shared" si="6"/>
        <v>0</v>
      </c>
      <c r="M62" s="94">
        <f t="shared" si="7"/>
        <v>0</v>
      </c>
      <c r="N62" s="6"/>
      <c r="O62" s="12"/>
      <c r="P62" s="12"/>
      <c r="Q62" s="12"/>
      <c r="R62" s="12"/>
      <c r="S62" s="12"/>
    </row>
    <row r="63" spans="1:19" ht="12.75">
      <c r="A63" s="103" t="s">
        <v>125</v>
      </c>
      <c r="B63" s="143" t="s">
        <v>126</v>
      </c>
      <c r="C63" s="144"/>
      <c r="D63" s="78"/>
      <c r="E63" s="106"/>
      <c r="F63" s="107"/>
      <c r="G63" s="106"/>
      <c r="H63" s="107"/>
      <c r="I63" s="107"/>
      <c r="J63" s="107"/>
      <c r="K63" s="107"/>
      <c r="L63" s="107"/>
      <c r="M63" s="136">
        <f>ROUND(SUM(M64:M67),2)</f>
        <v>0</v>
      </c>
      <c r="N63" s="6"/>
      <c r="O63" s="12"/>
      <c r="P63" s="12"/>
      <c r="Q63" s="12"/>
      <c r="R63" s="12"/>
      <c r="S63" s="12"/>
    </row>
    <row r="64" spans="1:19" ht="21">
      <c r="A64" s="88" t="s">
        <v>127</v>
      </c>
      <c r="B64" s="140" t="s">
        <v>128</v>
      </c>
      <c r="C64" s="141" t="s">
        <v>114</v>
      </c>
      <c r="D64" s="142" t="s">
        <v>86</v>
      </c>
      <c r="E64" s="91">
        <v>1</v>
      </c>
      <c r="F64" s="92"/>
      <c r="G64" s="93"/>
      <c r="H64" s="93">
        <f>ROUND(E64*G64,2)</f>
        <v>0</v>
      </c>
      <c r="I64" s="92">
        <v>1313.31</v>
      </c>
      <c r="J64" s="93">
        <v>0</v>
      </c>
      <c r="K64" s="93">
        <f>ROUND(J64*E64,2)</f>
        <v>0</v>
      </c>
      <c r="L64" s="93">
        <f>ROUND(G64+J64,2)</f>
        <v>0</v>
      </c>
      <c r="M64" s="94">
        <f>ROUND(K64+H64,2)</f>
        <v>0</v>
      </c>
      <c r="N64" s="6"/>
      <c r="O64" s="12"/>
      <c r="P64" s="12"/>
      <c r="Q64" s="12"/>
      <c r="R64" s="12"/>
      <c r="S64" s="12"/>
    </row>
    <row r="65" spans="1:19" ht="21">
      <c r="A65" s="88" t="s">
        <v>129</v>
      </c>
      <c r="B65" s="140" t="s">
        <v>130</v>
      </c>
      <c r="C65" s="141" t="s">
        <v>114</v>
      </c>
      <c r="D65" s="142" t="s">
        <v>86</v>
      </c>
      <c r="E65" s="91">
        <v>1</v>
      </c>
      <c r="F65" s="92"/>
      <c r="G65" s="93"/>
      <c r="H65" s="93">
        <f>ROUND(E65*G65,2)</f>
        <v>0</v>
      </c>
      <c r="I65" s="92">
        <v>1296.74</v>
      </c>
      <c r="J65" s="93">
        <v>0</v>
      </c>
      <c r="K65" s="93">
        <f>ROUND(J65*E65,2)</f>
        <v>0</v>
      </c>
      <c r="L65" s="93">
        <f>ROUND(G65+J65,2)</f>
        <v>0</v>
      </c>
      <c r="M65" s="94">
        <f>ROUND(K65+H65,2)</f>
        <v>0</v>
      </c>
      <c r="N65" s="6"/>
      <c r="O65" s="12"/>
      <c r="P65" s="12"/>
      <c r="Q65" s="12"/>
      <c r="R65" s="12"/>
      <c r="S65" s="12"/>
    </row>
    <row r="66" spans="1:19" ht="21">
      <c r="A66" s="88" t="s">
        <v>131</v>
      </c>
      <c r="B66" s="140" t="s">
        <v>132</v>
      </c>
      <c r="C66" s="141" t="s">
        <v>114</v>
      </c>
      <c r="D66" s="142" t="s">
        <v>86</v>
      </c>
      <c r="E66" s="91">
        <v>1</v>
      </c>
      <c r="F66" s="92"/>
      <c r="G66" s="93"/>
      <c r="H66" s="93">
        <f>ROUND(E66*G66,2)</f>
        <v>0</v>
      </c>
      <c r="I66" s="92">
        <v>2024.42</v>
      </c>
      <c r="J66" s="93">
        <v>0</v>
      </c>
      <c r="K66" s="93">
        <f>ROUND(J66*E66,2)</f>
        <v>0</v>
      </c>
      <c r="L66" s="93">
        <f>ROUND(G66+J66,2)</f>
        <v>0</v>
      </c>
      <c r="M66" s="94">
        <f>ROUND(K66+H66,2)</f>
        <v>0</v>
      </c>
      <c r="N66" s="6"/>
      <c r="O66" s="12"/>
      <c r="P66" s="12"/>
      <c r="Q66" s="12"/>
      <c r="R66" s="12"/>
      <c r="S66" s="12"/>
    </row>
    <row r="67" spans="1:19" s="20" customFormat="1" ht="21">
      <c r="A67" s="126" t="s">
        <v>133</v>
      </c>
      <c r="B67" s="145" t="s">
        <v>134</v>
      </c>
      <c r="C67" s="125" t="s">
        <v>114</v>
      </c>
      <c r="D67" s="126" t="s">
        <v>86</v>
      </c>
      <c r="E67" s="127">
        <v>1</v>
      </c>
      <c r="F67" s="128"/>
      <c r="G67" s="93"/>
      <c r="H67" s="93">
        <f>ROUND(E67*G67,2)</f>
        <v>0</v>
      </c>
      <c r="I67" s="128">
        <v>725</v>
      </c>
      <c r="J67" s="93">
        <v>0</v>
      </c>
      <c r="K67" s="93">
        <f>ROUND(J67*E67,2)</f>
        <v>0</v>
      </c>
      <c r="L67" s="93">
        <f>ROUND(G67+J67,2)</f>
        <v>0</v>
      </c>
      <c r="M67" s="94">
        <f>ROUND(K67+H67,2)</f>
        <v>0</v>
      </c>
      <c r="N67" s="18"/>
      <c r="O67" s="19"/>
      <c r="P67" s="19"/>
      <c r="Q67" s="19"/>
      <c r="R67" s="19"/>
      <c r="S67" s="19"/>
    </row>
    <row r="68" spans="1:19" ht="12.75">
      <c r="A68" s="103" t="s">
        <v>135</v>
      </c>
      <c r="B68" s="143" t="s">
        <v>136</v>
      </c>
      <c r="C68" s="144"/>
      <c r="D68" s="78"/>
      <c r="E68" s="106"/>
      <c r="F68" s="107"/>
      <c r="G68" s="106"/>
      <c r="H68" s="107"/>
      <c r="I68" s="107"/>
      <c r="J68" s="107"/>
      <c r="K68" s="107"/>
      <c r="L68" s="107"/>
      <c r="M68" s="136">
        <f>ROUND(SUM(M69:M70),2)</f>
        <v>0</v>
      </c>
      <c r="N68" s="6"/>
      <c r="O68" s="12"/>
      <c r="P68" s="12"/>
      <c r="Q68" s="12"/>
      <c r="R68" s="12"/>
      <c r="S68" s="12"/>
    </row>
    <row r="69" spans="1:19" ht="21">
      <c r="A69" s="88" t="s">
        <v>137</v>
      </c>
      <c r="B69" s="140" t="s">
        <v>138</v>
      </c>
      <c r="C69" s="141" t="s">
        <v>27</v>
      </c>
      <c r="D69" s="88" t="s">
        <v>86</v>
      </c>
      <c r="E69" s="91">
        <v>10</v>
      </c>
      <c r="F69" s="92">
        <v>55.97</v>
      </c>
      <c r="G69" s="93">
        <v>0</v>
      </c>
      <c r="H69" s="93">
        <f>ROUND(E69*G69,2)</f>
        <v>0</v>
      </c>
      <c r="I69" s="92">
        <v>145.43</v>
      </c>
      <c r="J69" s="93">
        <v>0</v>
      </c>
      <c r="K69" s="93">
        <f>ROUND(J69*E69,2)</f>
        <v>0</v>
      </c>
      <c r="L69" s="93">
        <f>ROUND(G69+J69,2)</f>
        <v>0</v>
      </c>
      <c r="M69" s="94">
        <f>ROUND(K69+H69,2)</f>
        <v>0</v>
      </c>
      <c r="N69" s="6"/>
      <c r="O69" s="12"/>
      <c r="P69" s="12"/>
      <c r="Q69" s="12"/>
      <c r="R69" s="12"/>
      <c r="S69" s="12"/>
    </row>
    <row r="70" spans="1:19" ht="31.5">
      <c r="A70" s="88" t="s">
        <v>139</v>
      </c>
      <c r="B70" s="145" t="s">
        <v>140</v>
      </c>
      <c r="C70" s="125" t="s">
        <v>27</v>
      </c>
      <c r="D70" s="88" t="s">
        <v>86</v>
      </c>
      <c r="E70" s="91">
        <v>2</v>
      </c>
      <c r="F70" s="92">
        <v>57.88</v>
      </c>
      <c r="G70" s="93">
        <v>0</v>
      </c>
      <c r="H70" s="93">
        <f>ROUND(E70*G70,2)</f>
        <v>0</v>
      </c>
      <c r="I70" s="92">
        <v>198.55</v>
      </c>
      <c r="J70" s="93">
        <v>0</v>
      </c>
      <c r="K70" s="93">
        <f>ROUND(J70*E70,2)</f>
        <v>0</v>
      </c>
      <c r="L70" s="93">
        <f>ROUND(G70+J70,2)</f>
        <v>0</v>
      </c>
      <c r="M70" s="94">
        <f>ROUND(K70+H70,2)</f>
        <v>0</v>
      </c>
      <c r="N70" s="6"/>
      <c r="O70" s="12"/>
      <c r="P70" s="12"/>
      <c r="Q70" s="12"/>
      <c r="R70" s="12"/>
      <c r="S70" s="12"/>
    </row>
    <row r="71" spans="1:19" ht="12.75">
      <c r="A71" s="103" t="s">
        <v>141</v>
      </c>
      <c r="B71" s="143" t="s">
        <v>142</v>
      </c>
      <c r="C71" s="144"/>
      <c r="D71" s="78"/>
      <c r="E71" s="106"/>
      <c r="F71" s="107"/>
      <c r="G71" s="106"/>
      <c r="H71" s="107"/>
      <c r="I71" s="107"/>
      <c r="J71" s="107"/>
      <c r="K71" s="107"/>
      <c r="L71" s="107"/>
      <c r="M71" s="136">
        <f>ROUND(SUM(M72),2)</f>
        <v>0</v>
      </c>
      <c r="N71" s="6"/>
      <c r="O71" s="12"/>
      <c r="P71" s="12"/>
      <c r="Q71" s="12"/>
      <c r="R71" s="12"/>
      <c r="S71" s="12"/>
    </row>
    <row r="72" spans="1:19" s="20" customFormat="1" ht="21">
      <c r="A72" s="126" t="s">
        <v>143</v>
      </c>
      <c r="B72" s="145" t="s">
        <v>144</v>
      </c>
      <c r="C72" s="125" t="s">
        <v>114</v>
      </c>
      <c r="D72" s="126" t="s">
        <v>86</v>
      </c>
      <c r="E72" s="127">
        <v>1</v>
      </c>
      <c r="F72" s="128"/>
      <c r="G72" s="93">
        <f>ROUND(F72*$C$330,2)</f>
        <v>0</v>
      </c>
      <c r="H72" s="93">
        <f>ROUND(E72*G72,2)</f>
        <v>0</v>
      </c>
      <c r="I72" s="128">
        <v>3025.95</v>
      </c>
      <c r="J72" s="93">
        <v>0</v>
      </c>
      <c r="K72" s="93">
        <f>ROUND(J72*E72,2)</f>
        <v>0</v>
      </c>
      <c r="L72" s="93">
        <f>ROUND(G72+J72,2)</f>
        <v>0</v>
      </c>
      <c r="M72" s="146">
        <f>ROUND(K72+H72,2)</f>
        <v>0</v>
      </c>
      <c r="N72" s="18"/>
      <c r="O72" s="19"/>
      <c r="P72" s="19"/>
      <c r="Q72" s="19"/>
      <c r="R72" s="19"/>
      <c r="S72" s="19"/>
    </row>
    <row r="73" spans="1:19" ht="12.75">
      <c r="A73" s="103" t="s">
        <v>145</v>
      </c>
      <c r="B73" s="143" t="s">
        <v>146</v>
      </c>
      <c r="C73" s="144"/>
      <c r="D73" s="78"/>
      <c r="E73" s="106"/>
      <c r="F73" s="107"/>
      <c r="G73" s="106"/>
      <c r="H73" s="107"/>
      <c r="I73" s="107"/>
      <c r="J73" s="107"/>
      <c r="K73" s="107"/>
      <c r="L73" s="107"/>
      <c r="M73" s="136">
        <f>ROUND(SUM(M74:M74),2)</f>
        <v>0</v>
      </c>
      <c r="N73" s="6"/>
      <c r="O73" s="12"/>
      <c r="P73" s="12"/>
      <c r="Q73" s="12"/>
      <c r="R73" s="12"/>
      <c r="S73" s="12"/>
    </row>
    <row r="74" spans="1:19" ht="21">
      <c r="A74" s="88" t="s">
        <v>147</v>
      </c>
      <c r="B74" s="140" t="s">
        <v>148</v>
      </c>
      <c r="C74" s="141" t="s">
        <v>19</v>
      </c>
      <c r="D74" s="88" t="s">
        <v>28</v>
      </c>
      <c r="E74" s="91">
        <v>66.65</v>
      </c>
      <c r="F74" s="128">
        <v>25.67</v>
      </c>
      <c r="G74" s="93">
        <v>0</v>
      </c>
      <c r="H74" s="93">
        <f>ROUND(E74*G74,2)</f>
        <v>0</v>
      </c>
      <c r="I74" s="128">
        <v>165.28</v>
      </c>
      <c r="J74" s="93">
        <v>0</v>
      </c>
      <c r="K74" s="93">
        <f>ROUND(J74*E74,2)</f>
        <v>0</v>
      </c>
      <c r="L74" s="93">
        <f>ROUND(G74+J74,2)</f>
        <v>0</v>
      </c>
      <c r="M74" s="146">
        <f>ROUND(K74+H74,2)</f>
        <v>0</v>
      </c>
      <c r="N74" s="6"/>
      <c r="O74" s="12"/>
      <c r="P74" s="12"/>
      <c r="Q74" s="12"/>
      <c r="R74" s="12"/>
      <c r="S74" s="12"/>
    </row>
    <row r="75" spans="1:19" ht="12.75">
      <c r="A75" s="103" t="s">
        <v>149</v>
      </c>
      <c r="B75" s="143" t="s">
        <v>150</v>
      </c>
      <c r="C75" s="144"/>
      <c r="D75" s="78"/>
      <c r="E75" s="106"/>
      <c r="F75" s="107"/>
      <c r="G75" s="106"/>
      <c r="H75" s="107"/>
      <c r="I75" s="107"/>
      <c r="J75" s="107"/>
      <c r="K75" s="107"/>
      <c r="L75" s="107"/>
      <c r="M75" s="136">
        <f>ROUND(SUM(M76:M78),2)</f>
        <v>0</v>
      </c>
      <c r="N75" s="6"/>
      <c r="O75" s="12"/>
      <c r="P75" s="12"/>
      <c r="Q75" s="12"/>
      <c r="R75" s="12"/>
      <c r="S75" s="12"/>
    </row>
    <row r="76" spans="1:19" ht="12.75">
      <c r="A76" s="88" t="s">
        <v>151</v>
      </c>
      <c r="B76" s="140" t="s">
        <v>152</v>
      </c>
      <c r="C76" s="141" t="s">
        <v>27</v>
      </c>
      <c r="D76" s="88" t="s">
        <v>86</v>
      </c>
      <c r="E76" s="91">
        <v>2</v>
      </c>
      <c r="F76" s="92">
        <v>1.84</v>
      </c>
      <c r="G76" s="93">
        <v>0</v>
      </c>
      <c r="H76" s="93">
        <f>ROUND(E76*G76,2)</f>
        <v>0</v>
      </c>
      <c r="I76" s="92">
        <v>86.91</v>
      </c>
      <c r="J76" s="93">
        <v>0</v>
      </c>
      <c r="K76" s="93">
        <f>ROUND(J76*E76,2)</f>
        <v>0</v>
      </c>
      <c r="L76" s="93">
        <f>ROUND(G76+J76,2)</f>
        <v>0</v>
      </c>
      <c r="M76" s="94">
        <f>ROUND(K76+H76,2)</f>
        <v>0</v>
      </c>
      <c r="N76" s="6"/>
      <c r="O76" s="12"/>
      <c r="P76" s="12"/>
      <c r="Q76" s="12"/>
      <c r="R76" s="12"/>
      <c r="S76" s="12"/>
    </row>
    <row r="77" spans="1:19" ht="21">
      <c r="A77" s="88" t="s">
        <v>153</v>
      </c>
      <c r="B77" s="140" t="s">
        <v>154</v>
      </c>
      <c r="C77" s="141" t="s">
        <v>27</v>
      </c>
      <c r="D77" s="88" t="s">
        <v>86</v>
      </c>
      <c r="E77" s="91">
        <v>12</v>
      </c>
      <c r="F77" s="92">
        <v>21.91</v>
      </c>
      <c r="G77" s="93">
        <v>0</v>
      </c>
      <c r="H77" s="93">
        <f>ROUND(E77*G77,2)</f>
        <v>0</v>
      </c>
      <c r="I77" s="92">
        <v>61.77</v>
      </c>
      <c r="J77" s="93">
        <v>0</v>
      </c>
      <c r="K77" s="93">
        <f>ROUND(J77*E77,2)</f>
        <v>0</v>
      </c>
      <c r="L77" s="93">
        <f>ROUND(G77+J77,2)</f>
        <v>0</v>
      </c>
      <c r="M77" s="94">
        <f>ROUND(K77+H77,2)</f>
        <v>0</v>
      </c>
      <c r="N77" s="6"/>
      <c r="O77" s="12"/>
      <c r="P77" s="12"/>
      <c r="Q77" s="12"/>
      <c r="R77" s="12"/>
      <c r="S77" s="12"/>
    </row>
    <row r="78" spans="1:19" ht="12.75">
      <c r="A78" s="88" t="s">
        <v>155</v>
      </c>
      <c r="B78" s="140" t="s">
        <v>156</v>
      </c>
      <c r="C78" s="141" t="s">
        <v>27</v>
      </c>
      <c r="D78" s="88" t="s">
        <v>40</v>
      </c>
      <c r="E78" s="91">
        <v>14.6</v>
      </c>
      <c r="F78" s="92">
        <v>21.9</v>
      </c>
      <c r="G78" s="93">
        <v>0</v>
      </c>
      <c r="H78" s="93">
        <f>ROUND(E78*G78,2)</f>
        <v>0</v>
      </c>
      <c r="I78" s="92">
        <v>54.53</v>
      </c>
      <c r="J78" s="93">
        <v>0</v>
      </c>
      <c r="K78" s="93">
        <f>ROUND(J78*E78,2)</f>
        <v>0</v>
      </c>
      <c r="L78" s="93">
        <f>ROUND(G78+J78,2)</f>
        <v>0</v>
      </c>
      <c r="M78" s="94">
        <f>ROUND(K78+H78,2)</f>
        <v>0</v>
      </c>
      <c r="N78" s="6"/>
      <c r="O78" s="12"/>
      <c r="P78" s="12"/>
      <c r="Q78" s="12"/>
      <c r="R78" s="12"/>
      <c r="S78" s="12"/>
    </row>
    <row r="79" spans="1:19" ht="12.75">
      <c r="A79" s="95" t="s">
        <v>157</v>
      </c>
      <c r="B79" s="137" t="s">
        <v>158</v>
      </c>
      <c r="C79" s="95"/>
      <c r="D79" s="95"/>
      <c r="E79" s="130"/>
      <c r="F79" s="131"/>
      <c r="G79" s="130"/>
      <c r="H79" s="131"/>
      <c r="I79" s="131"/>
      <c r="J79" s="131"/>
      <c r="K79" s="131"/>
      <c r="L79" s="131"/>
      <c r="M79" s="131">
        <f>ROUND(M80+M83,2)</f>
        <v>0</v>
      </c>
      <c r="N79" s="6"/>
      <c r="O79" s="12"/>
      <c r="P79" s="12"/>
      <c r="Q79" s="12"/>
      <c r="R79" s="12"/>
      <c r="S79" s="12"/>
    </row>
    <row r="80" spans="1:19" ht="12.75">
      <c r="A80" s="103" t="s">
        <v>159</v>
      </c>
      <c r="B80" s="143" t="s">
        <v>160</v>
      </c>
      <c r="C80" s="144"/>
      <c r="D80" s="78"/>
      <c r="E80" s="106"/>
      <c r="F80" s="107"/>
      <c r="G80" s="106"/>
      <c r="H80" s="107"/>
      <c r="I80" s="107"/>
      <c r="J80" s="107"/>
      <c r="K80" s="107"/>
      <c r="L80" s="107"/>
      <c r="M80" s="136">
        <f>ROUND(SUM(M81:M82),2)</f>
        <v>0</v>
      </c>
      <c r="N80" s="6"/>
      <c r="O80" s="12"/>
      <c r="P80" s="12"/>
      <c r="Q80" s="12"/>
      <c r="R80" s="12"/>
      <c r="S80" s="12"/>
    </row>
    <row r="81" spans="1:19" s="15" customFormat="1" ht="12.75">
      <c r="A81" s="88" t="s">
        <v>161</v>
      </c>
      <c r="B81" s="147" t="s">
        <v>162</v>
      </c>
      <c r="C81" s="89" t="s">
        <v>114</v>
      </c>
      <c r="D81" s="88" t="s">
        <v>28</v>
      </c>
      <c r="E81" s="91">
        <v>62.43</v>
      </c>
      <c r="F81" s="92"/>
      <c r="G81" s="93"/>
      <c r="H81" s="93">
        <f>ROUND(E81*G81,2)</f>
        <v>0</v>
      </c>
      <c r="I81" s="92">
        <v>102.23</v>
      </c>
      <c r="J81" s="93">
        <v>0</v>
      </c>
      <c r="K81" s="93">
        <f>ROUND(J81*E81,2)</f>
        <v>0</v>
      </c>
      <c r="L81" s="93">
        <f>ROUND(G81+J81,2)</f>
        <v>0</v>
      </c>
      <c r="M81" s="94">
        <f>ROUND(K81+H81,2)</f>
        <v>0</v>
      </c>
      <c r="N81" s="13"/>
      <c r="O81" s="14"/>
      <c r="P81" s="14"/>
      <c r="Q81" s="14"/>
      <c r="R81" s="14"/>
      <c r="S81" s="14"/>
    </row>
    <row r="82" spans="1:19" s="15" customFormat="1" ht="12.75">
      <c r="A82" s="88" t="s">
        <v>163</v>
      </c>
      <c r="B82" s="147" t="s">
        <v>164</v>
      </c>
      <c r="C82" s="89" t="s">
        <v>114</v>
      </c>
      <c r="D82" s="88" t="s">
        <v>28</v>
      </c>
      <c r="E82" s="91">
        <v>2.19</v>
      </c>
      <c r="F82" s="92"/>
      <c r="G82" s="93"/>
      <c r="H82" s="93">
        <f>ROUND(E82*G82,2)</f>
        <v>0</v>
      </c>
      <c r="I82" s="92">
        <v>36.29</v>
      </c>
      <c r="J82" s="93">
        <v>0</v>
      </c>
      <c r="K82" s="93">
        <f>ROUND(J82*E82,2)</f>
        <v>0</v>
      </c>
      <c r="L82" s="93">
        <f>ROUND(G82+J82,2)</f>
        <v>0</v>
      </c>
      <c r="M82" s="94">
        <f>ROUND(K82+H82,2)</f>
        <v>0</v>
      </c>
      <c r="N82" s="13"/>
      <c r="O82" s="14"/>
      <c r="P82" s="14"/>
      <c r="Q82" s="14"/>
      <c r="R82" s="14"/>
      <c r="S82" s="14"/>
    </row>
    <row r="83" spans="1:19" ht="12.75">
      <c r="A83" s="103" t="s">
        <v>165</v>
      </c>
      <c r="B83" s="143" t="s">
        <v>166</v>
      </c>
      <c r="C83" s="144"/>
      <c r="D83" s="78"/>
      <c r="E83" s="106"/>
      <c r="F83" s="107"/>
      <c r="G83" s="106"/>
      <c r="H83" s="107"/>
      <c r="I83" s="107"/>
      <c r="J83" s="107"/>
      <c r="K83" s="107"/>
      <c r="L83" s="107"/>
      <c r="M83" s="136">
        <f>ROUND(SUM(M84:M85),2)</f>
        <v>0</v>
      </c>
      <c r="N83" s="6"/>
      <c r="O83" s="12"/>
      <c r="P83" s="12"/>
      <c r="Q83" s="12"/>
      <c r="R83" s="12"/>
      <c r="S83" s="12"/>
    </row>
    <row r="84" spans="1:19" s="20" customFormat="1" ht="21">
      <c r="A84" s="126" t="s">
        <v>167</v>
      </c>
      <c r="B84" s="145" t="s">
        <v>168</v>
      </c>
      <c r="C84" s="125" t="s">
        <v>114</v>
      </c>
      <c r="D84" s="126" t="s">
        <v>86</v>
      </c>
      <c r="E84" s="127">
        <v>2</v>
      </c>
      <c r="F84" s="128"/>
      <c r="G84" s="93"/>
      <c r="H84" s="93">
        <f>ROUND(E84*G84,2)</f>
        <v>0</v>
      </c>
      <c r="I84" s="128">
        <v>228.75</v>
      </c>
      <c r="J84" s="93">
        <v>0</v>
      </c>
      <c r="K84" s="93">
        <f>ROUND(J84*E84,2)</f>
        <v>0</v>
      </c>
      <c r="L84" s="93">
        <f>ROUND(G84+J84,2)</f>
        <v>0</v>
      </c>
      <c r="M84" s="146">
        <f>ROUND(K84+H84,2)</f>
        <v>0</v>
      </c>
      <c r="N84" s="18"/>
      <c r="O84" s="19"/>
      <c r="P84" s="19"/>
      <c r="Q84" s="19"/>
      <c r="R84" s="19"/>
      <c r="S84" s="19"/>
    </row>
    <row r="85" spans="1:19" s="20" customFormat="1" ht="12.75">
      <c r="A85" s="126" t="s">
        <v>169</v>
      </c>
      <c r="B85" s="145" t="s">
        <v>170</v>
      </c>
      <c r="C85" s="125" t="s">
        <v>27</v>
      </c>
      <c r="D85" s="126" t="s">
        <v>28</v>
      </c>
      <c r="E85" s="127">
        <v>1.5</v>
      </c>
      <c r="F85" s="128">
        <v>35.84</v>
      </c>
      <c r="G85" s="93">
        <v>0</v>
      </c>
      <c r="H85" s="93">
        <f>ROUND(E85*G85,2)</f>
        <v>0</v>
      </c>
      <c r="I85" s="128">
        <v>191.41</v>
      </c>
      <c r="J85" s="93">
        <v>0</v>
      </c>
      <c r="K85" s="93">
        <f>ROUND(J85*E85,2)</f>
        <v>0</v>
      </c>
      <c r="L85" s="93">
        <f>ROUND(G85+J85,2)</f>
        <v>0</v>
      </c>
      <c r="M85" s="146">
        <f>ROUND(K85+H85,2)</f>
        <v>0</v>
      </c>
      <c r="N85" s="18"/>
      <c r="O85" s="19"/>
      <c r="P85" s="19"/>
      <c r="Q85" s="19"/>
      <c r="R85" s="19"/>
      <c r="S85" s="19"/>
    </row>
    <row r="86" spans="1:19" ht="12.75">
      <c r="A86" s="95" t="s">
        <v>171</v>
      </c>
      <c r="B86" s="137" t="s">
        <v>172</v>
      </c>
      <c r="C86" s="95"/>
      <c r="D86" s="95"/>
      <c r="E86" s="130"/>
      <c r="F86" s="131"/>
      <c r="G86" s="130"/>
      <c r="H86" s="131"/>
      <c r="I86" s="131"/>
      <c r="J86" s="131"/>
      <c r="K86" s="131"/>
      <c r="L86" s="131"/>
      <c r="M86" s="131">
        <f>ROUND(M87+M99+M114+M118+M123,2)</f>
        <v>0</v>
      </c>
      <c r="N86" s="6"/>
      <c r="O86" s="12"/>
      <c r="P86" s="12"/>
      <c r="Q86" s="12"/>
      <c r="R86" s="12"/>
      <c r="S86" s="12"/>
    </row>
    <row r="87" spans="1:19" ht="12.75">
      <c r="A87" s="103" t="s">
        <v>173</v>
      </c>
      <c r="B87" s="135" t="s">
        <v>174</v>
      </c>
      <c r="C87" s="85"/>
      <c r="D87" s="85"/>
      <c r="E87" s="139"/>
      <c r="F87" s="136"/>
      <c r="G87" s="139"/>
      <c r="H87" s="136"/>
      <c r="I87" s="136"/>
      <c r="J87" s="136"/>
      <c r="K87" s="136"/>
      <c r="L87" s="136"/>
      <c r="M87" s="136">
        <f>ROUND(SUM(M88:M98),2)</f>
        <v>0</v>
      </c>
      <c r="N87" s="6"/>
      <c r="O87" s="12"/>
      <c r="P87" s="12"/>
      <c r="Q87" s="12"/>
      <c r="R87" s="12"/>
      <c r="S87" s="12"/>
    </row>
    <row r="88" spans="1:19" ht="12.75">
      <c r="A88" s="142" t="s">
        <v>175</v>
      </c>
      <c r="B88" s="100" t="s">
        <v>176</v>
      </c>
      <c r="C88" s="141" t="s">
        <v>27</v>
      </c>
      <c r="D88" s="142" t="s">
        <v>40</v>
      </c>
      <c r="E88" s="91">
        <v>117.85</v>
      </c>
      <c r="F88" s="92">
        <v>6.74</v>
      </c>
      <c r="G88" s="93">
        <v>0</v>
      </c>
      <c r="H88" s="93">
        <f aca="true" t="shared" si="8" ref="H88:H98">ROUND(E88*G88,2)</f>
        <v>0</v>
      </c>
      <c r="I88" s="92">
        <v>2.65</v>
      </c>
      <c r="J88" s="93">
        <v>0</v>
      </c>
      <c r="K88" s="93">
        <f aca="true" t="shared" si="9" ref="K88:K98">ROUND(J88*E88,2)</f>
        <v>0</v>
      </c>
      <c r="L88" s="93">
        <f aca="true" t="shared" si="10" ref="L88:L98">ROUND(G88+J88,2)</f>
        <v>0</v>
      </c>
      <c r="M88" s="94">
        <f aca="true" t="shared" si="11" ref="M88:M98">ROUND(K88+H88,2)</f>
        <v>0</v>
      </c>
      <c r="N88" s="6"/>
      <c r="O88" s="12"/>
      <c r="P88" s="12"/>
      <c r="Q88" s="12"/>
      <c r="R88" s="12"/>
      <c r="S88" s="12"/>
    </row>
    <row r="89" spans="1:19" ht="12.75">
      <c r="A89" s="142" t="s">
        <v>177</v>
      </c>
      <c r="B89" s="100" t="s">
        <v>178</v>
      </c>
      <c r="C89" s="141" t="s">
        <v>27</v>
      </c>
      <c r="D89" s="142" t="s">
        <v>40</v>
      </c>
      <c r="E89" s="91">
        <v>21.15</v>
      </c>
      <c r="F89" s="92">
        <v>7.6</v>
      </c>
      <c r="G89" s="93">
        <v>0</v>
      </c>
      <c r="H89" s="93">
        <f t="shared" si="8"/>
        <v>0</v>
      </c>
      <c r="I89" s="92">
        <v>5.65</v>
      </c>
      <c r="J89" s="93">
        <v>0</v>
      </c>
      <c r="K89" s="93">
        <f t="shared" si="9"/>
        <v>0</v>
      </c>
      <c r="L89" s="93">
        <f t="shared" si="10"/>
        <v>0</v>
      </c>
      <c r="M89" s="94">
        <f t="shared" si="11"/>
        <v>0</v>
      </c>
      <c r="N89" s="6"/>
      <c r="O89" s="12"/>
      <c r="P89" s="12"/>
      <c r="Q89" s="12"/>
      <c r="R89" s="12"/>
      <c r="S89" s="12"/>
    </row>
    <row r="90" spans="1:19" ht="12.75">
      <c r="A90" s="142" t="s">
        <v>179</v>
      </c>
      <c r="B90" s="100" t="s">
        <v>180</v>
      </c>
      <c r="C90" s="141" t="s">
        <v>27</v>
      </c>
      <c r="D90" s="142" t="s">
        <v>86</v>
      </c>
      <c r="E90" s="91">
        <v>4</v>
      </c>
      <c r="F90" s="92">
        <v>1.21</v>
      </c>
      <c r="G90" s="93">
        <v>0</v>
      </c>
      <c r="H90" s="93">
        <f t="shared" si="8"/>
        <v>0</v>
      </c>
      <c r="I90" s="92">
        <v>5.9</v>
      </c>
      <c r="J90" s="93">
        <v>0</v>
      </c>
      <c r="K90" s="93">
        <f t="shared" si="9"/>
        <v>0</v>
      </c>
      <c r="L90" s="93">
        <f t="shared" si="10"/>
        <v>0</v>
      </c>
      <c r="M90" s="94">
        <f t="shared" si="11"/>
        <v>0</v>
      </c>
      <c r="N90" s="6"/>
      <c r="O90" s="12"/>
      <c r="P90" s="12"/>
      <c r="Q90" s="12"/>
      <c r="R90" s="12"/>
      <c r="S90" s="12"/>
    </row>
    <row r="91" spans="1:19" ht="12.75">
      <c r="A91" s="142" t="s">
        <v>181</v>
      </c>
      <c r="B91" s="100" t="s">
        <v>182</v>
      </c>
      <c r="C91" s="141" t="s">
        <v>27</v>
      </c>
      <c r="D91" s="142" t="s">
        <v>86</v>
      </c>
      <c r="E91" s="91">
        <v>4</v>
      </c>
      <c r="F91" s="92">
        <v>1.21</v>
      </c>
      <c r="G91" s="93">
        <v>0</v>
      </c>
      <c r="H91" s="93">
        <f t="shared" si="8"/>
        <v>0</v>
      </c>
      <c r="I91" s="92">
        <v>10.09</v>
      </c>
      <c r="J91" s="93">
        <v>0</v>
      </c>
      <c r="K91" s="93">
        <f t="shared" si="9"/>
        <v>0</v>
      </c>
      <c r="L91" s="93">
        <f t="shared" si="10"/>
        <v>0</v>
      </c>
      <c r="M91" s="94">
        <f t="shared" si="11"/>
        <v>0</v>
      </c>
      <c r="N91" s="6"/>
      <c r="O91" s="12"/>
      <c r="P91" s="12"/>
      <c r="Q91" s="12"/>
      <c r="R91" s="12"/>
      <c r="S91" s="12"/>
    </row>
    <row r="92" spans="1:19" s="15" customFormat="1" ht="12.75">
      <c r="A92" s="142" t="s">
        <v>183</v>
      </c>
      <c r="B92" s="123" t="s">
        <v>184</v>
      </c>
      <c r="C92" s="89" t="s">
        <v>27</v>
      </c>
      <c r="D92" s="88" t="s">
        <v>86</v>
      </c>
      <c r="E92" s="91">
        <v>14</v>
      </c>
      <c r="F92" s="92">
        <v>1.4</v>
      </c>
      <c r="G92" s="93">
        <v>0</v>
      </c>
      <c r="H92" s="93">
        <f t="shared" si="8"/>
        <v>0</v>
      </c>
      <c r="I92" s="92">
        <v>0.61</v>
      </c>
      <c r="J92" s="93">
        <v>0</v>
      </c>
      <c r="K92" s="93">
        <f t="shared" si="9"/>
        <v>0</v>
      </c>
      <c r="L92" s="93">
        <f t="shared" si="10"/>
        <v>0</v>
      </c>
      <c r="M92" s="94">
        <f t="shared" si="11"/>
        <v>0</v>
      </c>
      <c r="N92" s="13"/>
      <c r="O92" s="14"/>
      <c r="P92" s="14"/>
      <c r="Q92" s="14"/>
      <c r="R92" s="14"/>
      <c r="S92" s="14"/>
    </row>
    <row r="93" spans="1:19" s="15" customFormat="1" ht="12.75">
      <c r="A93" s="142" t="s">
        <v>185</v>
      </c>
      <c r="B93" s="123" t="s">
        <v>186</v>
      </c>
      <c r="C93" s="89" t="s">
        <v>27</v>
      </c>
      <c r="D93" s="88" t="s">
        <v>86</v>
      </c>
      <c r="E93" s="91">
        <v>4</v>
      </c>
      <c r="F93" s="92">
        <v>1.4</v>
      </c>
      <c r="G93" s="93">
        <v>0</v>
      </c>
      <c r="H93" s="93">
        <f t="shared" si="8"/>
        <v>0</v>
      </c>
      <c r="I93" s="92">
        <v>1.06</v>
      </c>
      <c r="J93" s="93">
        <v>0</v>
      </c>
      <c r="K93" s="93">
        <f t="shared" si="9"/>
        <v>0</v>
      </c>
      <c r="L93" s="93">
        <f t="shared" si="10"/>
        <v>0</v>
      </c>
      <c r="M93" s="94">
        <f t="shared" si="11"/>
        <v>0</v>
      </c>
      <c r="N93" s="13"/>
      <c r="O93" s="14"/>
      <c r="P93" s="14"/>
      <c r="Q93" s="14"/>
      <c r="R93" s="14"/>
      <c r="S93" s="14"/>
    </row>
    <row r="94" spans="1:19" ht="12.75">
      <c r="A94" s="142" t="s">
        <v>187</v>
      </c>
      <c r="B94" s="100" t="s">
        <v>188</v>
      </c>
      <c r="C94" s="141" t="s">
        <v>27</v>
      </c>
      <c r="D94" s="142" t="s">
        <v>86</v>
      </c>
      <c r="E94" s="91">
        <v>7</v>
      </c>
      <c r="F94" s="92">
        <v>10.23</v>
      </c>
      <c r="G94" s="93">
        <v>0</v>
      </c>
      <c r="H94" s="93">
        <f t="shared" si="8"/>
        <v>0</v>
      </c>
      <c r="I94" s="92">
        <v>40.9</v>
      </c>
      <c r="J94" s="93">
        <v>0</v>
      </c>
      <c r="K94" s="93">
        <f t="shared" si="9"/>
        <v>0</v>
      </c>
      <c r="L94" s="93">
        <f t="shared" si="10"/>
        <v>0</v>
      </c>
      <c r="M94" s="94">
        <f t="shared" si="11"/>
        <v>0</v>
      </c>
      <c r="N94" s="6"/>
      <c r="O94" s="12"/>
      <c r="P94" s="12"/>
      <c r="Q94" s="12"/>
      <c r="R94" s="12"/>
      <c r="S94" s="12"/>
    </row>
    <row r="95" spans="1:19" ht="12.75">
      <c r="A95" s="142" t="s">
        <v>189</v>
      </c>
      <c r="B95" s="100" t="s">
        <v>190</v>
      </c>
      <c r="C95" s="141" t="s">
        <v>27</v>
      </c>
      <c r="D95" s="142" t="s">
        <v>86</v>
      </c>
      <c r="E95" s="91">
        <v>4</v>
      </c>
      <c r="F95" s="92">
        <v>9.06</v>
      </c>
      <c r="G95" s="93">
        <v>0</v>
      </c>
      <c r="H95" s="93">
        <f t="shared" si="8"/>
        <v>0</v>
      </c>
      <c r="I95" s="92">
        <v>24.79</v>
      </c>
      <c r="J95" s="93">
        <v>0</v>
      </c>
      <c r="K95" s="93">
        <f t="shared" si="9"/>
        <v>0</v>
      </c>
      <c r="L95" s="93">
        <f t="shared" si="10"/>
        <v>0</v>
      </c>
      <c r="M95" s="94">
        <f t="shared" si="11"/>
        <v>0</v>
      </c>
      <c r="N95" s="6"/>
      <c r="O95" s="12"/>
      <c r="P95" s="12"/>
      <c r="Q95" s="12"/>
      <c r="R95" s="12"/>
      <c r="S95" s="12"/>
    </row>
    <row r="96" spans="1:19" s="15" customFormat="1" ht="12.75">
      <c r="A96" s="142" t="s">
        <v>191</v>
      </c>
      <c r="B96" s="123" t="s">
        <v>192</v>
      </c>
      <c r="C96" s="89" t="s">
        <v>27</v>
      </c>
      <c r="D96" s="88" t="s">
        <v>86</v>
      </c>
      <c r="E96" s="91">
        <v>2</v>
      </c>
      <c r="F96" s="92">
        <v>4.36</v>
      </c>
      <c r="G96" s="93">
        <v>0</v>
      </c>
      <c r="H96" s="93">
        <f t="shared" si="8"/>
        <v>0</v>
      </c>
      <c r="I96" s="92">
        <v>11.44</v>
      </c>
      <c r="J96" s="93">
        <v>0</v>
      </c>
      <c r="K96" s="93">
        <f t="shared" si="9"/>
        <v>0</v>
      </c>
      <c r="L96" s="93">
        <f t="shared" si="10"/>
        <v>0</v>
      </c>
      <c r="M96" s="94">
        <f t="shared" si="11"/>
        <v>0</v>
      </c>
      <c r="N96" s="13"/>
      <c r="O96" s="14"/>
      <c r="P96" s="14"/>
      <c r="Q96" s="14"/>
      <c r="R96" s="14"/>
      <c r="S96" s="14"/>
    </row>
    <row r="97" spans="1:19" s="15" customFormat="1" ht="12.75">
      <c r="A97" s="142" t="s">
        <v>193</v>
      </c>
      <c r="B97" s="123" t="s">
        <v>194</v>
      </c>
      <c r="C97" s="89" t="s">
        <v>27</v>
      </c>
      <c r="D97" s="88" t="s">
        <v>86</v>
      </c>
      <c r="E97" s="91">
        <v>2</v>
      </c>
      <c r="F97" s="92">
        <v>119.96</v>
      </c>
      <c r="G97" s="93">
        <v>0</v>
      </c>
      <c r="H97" s="93">
        <f t="shared" si="8"/>
        <v>0</v>
      </c>
      <c r="I97" s="92">
        <v>984.02</v>
      </c>
      <c r="J97" s="93">
        <v>0</v>
      </c>
      <c r="K97" s="93">
        <f t="shared" si="9"/>
        <v>0</v>
      </c>
      <c r="L97" s="93">
        <f t="shared" si="10"/>
        <v>0</v>
      </c>
      <c r="M97" s="94">
        <f t="shared" si="11"/>
        <v>0</v>
      </c>
      <c r="N97" s="13"/>
      <c r="O97" s="14"/>
      <c r="P97" s="14"/>
      <c r="Q97" s="14"/>
      <c r="R97" s="14"/>
      <c r="S97" s="14"/>
    </row>
    <row r="98" spans="1:20" ht="22.5">
      <c r="A98" s="142" t="s">
        <v>195</v>
      </c>
      <c r="B98" s="89" t="s">
        <v>196</v>
      </c>
      <c r="C98" s="141" t="s">
        <v>27</v>
      </c>
      <c r="D98" s="88" t="s">
        <v>40</v>
      </c>
      <c r="E98" s="91">
        <v>39</v>
      </c>
      <c r="F98" s="92">
        <v>1.77</v>
      </c>
      <c r="G98" s="93">
        <v>0</v>
      </c>
      <c r="H98" s="93">
        <f t="shared" si="8"/>
        <v>0</v>
      </c>
      <c r="I98" s="92">
        <v>0.44</v>
      </c>
      <c r="J98" s="93">
        <v>0</v>
      </c>
      <c r="K98" s="93">
        <f t="shared" si="9"/>
        <v>0</v>
      </c>
      <c r="L98" s="93">
        <f t="shared" si="10"/>
        <v>0</v>
      </c>
      <c r="M98" s="94">
        <f t="shared" si="11"/>
        <v>0</v>
      </c>
      <c r="N98" s="13"/>
      <c r="O98" s="14"/>
      <c r="P98" s="14"/>
      <c r="Q98" s="14"/>
      <c r="R98" s="14"/>
      <c r="S98" s="14"/>
      <c r="T98" s="15"/>
    </row>
    <row r="99" spans="1:19" ht="12.75">
      <c r="A99" s="103" t="s">
        <v>197</v>
      </c>
      <c r="B99" s="135" t="s">
        <v>198</v>
      </c>
      <c r="C99" s="78"/>
      <c r="D99" s="78"/>
      <c r="E99" s="139"/>
      <c r="F99" s="136"/>
      <c r="G99" s="139"/>
      <c r="H99" s="136"/>
      <c r="I99" s="136"/>
      <c r="J99" s="136"/>
      <c r="K99" s="136"/>
      <c r="L99" s="136"/>
      <c r="M99" s="136">
        <f>ROUND(SUM(M100:M113),2)</f>
        <v>0</v>
      </c>
      <c r="N99" s="6"/>
      <c r="O99" s="12"/>
      <c r="P99" s="12"/>
      <c r="Q99" s="12"/>
      <c r="R99" s="12"/>
      <c r="S99" s="12"/>
    </row>
    <row r="100" spans="1:19" ht="12.75">
      <c r="A100" s="142" t="s">
        <v>199</v>
      </c>
      <c r="B100" s="141" t="s">
        <v>200</v>
      </c>
      <c r="C100" s="141" t="s">
        <v>19</v>
      </c>
      <c r="D100" s="142" t="s">
        <v>31</v>
      </c>
      <c r="E100" s="148">
        <v>32.4</v>
      </c>
      <c r="F100" s="92">
        <v>20.75</v>
      </c>
      <c r="G100" s="93">
        <v>0</v>
      </c>
      <c r="H100" s="93">
        <f aca="true" t="shared" si="12" ref="H100:H113">ROUND(E100*G100,2)</f>
        <v>0</v>
      </c>
      <c r="I100" s="92"/>
      <c r="J100" s="93">
        <v>0</v>
      </c>
      <c r="K100" s="93">
        <f aca="true" t="shared" si="13" ref="K100:K113">ROUND(J100*E100,2)</f>
        <v>0</v>
      </c>
      <c r="L100" s="93">
        <f aca="true" t="shared" si="14" ref="L100:L113">ROUND(G100+J100,2)</f>
        <v>0</v>
      </c>
      <c r="M100" s="94">
        <f aca="true" t="shared" si="15" ref="M100:M113">ROUND(K100+H100,2)</f>
        <v>0</v>
      </c>
      <c r="N100" s="6"/>
      <c r="O100" s="12"/>
      <c r="P100" s="12"/>
      <c r="Q100" s="12"/>
      <c r="R100" s="12"/>
      <c r="S100" s="12"/>
    </row>
    <row r="101" spans="1:19" ht="12.75">
      <c r="A101" s="142" t="s">
        <v>201</v>
      </c>
      <c r="B101" s="141" t="s">
        <v>202</v>
      </c>
      <c r="C101" s="141" t="s">
        <v>19</v>
      </c>
      <c r="D101" s="142" t="s">
        <v>31</v>
      </c>
      <c r="E101" s="148">
        <v>25.92</v>
      </c>
      <c r="F101" s="92">
        <v>10.15</v>
      </c>
      <c r="G101" s="93">
        <v>0</v>
      </c>
      <c r="H101" s="93">
        <f t="shared" si="12"/>
        <v>0</v>
      </c>
      <c r="I101" s="92"/>
      <c r="J101" s="93">
        <f>ROUND(I101*$C$330,2)</f>
        <v>0</v>
      </c>
      <c r="K101" s="93">
        <f t="shared" si="13"/>
        <v>0</v>
      </c>
      <c r="L101" s="93">
        <f t="shared" si="14"/>
        <v>0</v>
      </c>
      <c r="M101" s="94">
        <f t="shared" si="15"/>
        <v>0</v>
      </c>
      <c r="N101" s="6"/>
      <c r="O101" s="12"/>
      <c r="P101" s="12"/>
      <c r="Q101" s="12"/>
      <c r="R101" s="12"/>
      <c r="S101" s="12"/>
    </row>
    <row r="102" spans="1:19" ht="12.75">
      <c r="A102" s="142" t="s">
        <v>203</v>
      </c>
      <c r="B102" s="141" t="s">
        <v>204</v>
      </c>
      <c r="C102" s="141" t="s">
        <v>27</v>
      </c>
      <c r="D102" s="142" t="s">
        <v>40</v>
      </c>
      <c r="E102" s="91">
        <v>16.07</v>
      </c>
      <c r="F102" s="92">
        <v>10.07</v>
      </c>
      <c r="G102" s="93">
        <v>0</v>
      </c>
      <c r="H102" s="93">
        <f t="shared" si="12"/>
        <v>0</v>
      </c>
      <c r="I102" s="92">
        <v>3.34</v>
      </c>
      <c r="J102" s="93">
        <v>0</v>
      </c>
      <c r="K102" s="93">
        <f t="shared" si="13"/>
        <v>0</v>
      </c>
      <c r="L102" s="93">
        <f t="shared" si="14"/>
        <v>0</v>
      </c>
      <c r="M102" s="94">
        <f t="shared" si="15"/>
        <v>0</v>
      </c>
      <c r="N102" s="6"/>
      <c r="O102" s="12"/>
      <c r="P102" s="12"/>
      <c r="Q102" s="12"/>
      <c r="R102" s="12"/>
      <c r="S102" s="12"/>
    </row>
    <row r="103" spans="1:19" ht="12.75">
      <c r="A103" s="88" t="s">
        <v>205</v>
      </c>
      <c r="B103" s="89" t="s">
        <v>206</v>
      </c>
      <c r="C103" s="89" t="s">
        <v>27</v>
      </c>
      <c r="D103" s="88" t="s">
        <v>40</v>
      </c>
      <c r="E103" s="91">
        <v>10.54</v>
      </c>
      <c r="F103" s="92">
        <v>12.58</v>
      </c>
      <c r="G103" s="93">
        <v>0</v>
      </c>
      <c r="H103" s="93">
        <f t="shared" si="12"/>
        <v>0</v>
      </c>
      <c r="I103" s="92">
        <v>5.58</v>
      </c>
      <c r="J103" s="93">
        <v>0</v>
      </c>
      <c r="K103" s="93">
        <f t="shared" si="13"/>
        <v>0</v>
      </c>
      <c r="L103" s="93">
        <f t="shared" si="14"/>
        <v>0</v>
      </c>
      <c r="M103" s="94">
        <f t="shared" si="15"/>
        <v>0</v>
      </c>
      <c r="N103" s="6"/>
      <c r="O103" s="12"/>
      <c r="P103" s="12"/>
      <c r="Q103" s="12"/>
      <c r="R103" s="12"/>
      <c r="S103" s="12"/>
    </row>
    <row r="104" spans="1:19" ht="12.75">
      <c r="A104" s="88" t="s">
        <v>207</v>
      </c>
      <c r="B104" s="89" t="s">
        <v>208</v>
      </c>
      <c r="C104" s="89" t="s">
        <v>27</v>
      </c>
      <c r="D104" s="88" t="s">
        <v>40</v>
      </c>
      <c r="E104" s="91">
        <v>81.19</v>
      </c>
      <c r="F104" s="92">
        <v>18.3</v>
      </c>
      <c r="G104" s="93">
        <v>0</v>
      </c>
      <c r="H104" s="93">
        <f t="shared" si="12"/>
        <v>0</v>
      </c>
      <c r="I104" s="92">
        <v>8.19</v>
      </c>
      <c r="J104" s="93">
        <v>0</v>
      </c>
      <c r="K104" s="93">
        <f t="shared" si="13"/>
        <v>0</v>
      </c>
      <c r="L104" s="93">
        <f t="shared" si="14"/>
        <v>0</v>
      </c>
      <c r="M104" s="94">
        <f t="shared" si="15"/>
        <v>0</v>
      </c>
      <c r="N104" s="6"/>
      <c r="O104" s="12"/>
      <c r="P104" s="12"/>
      <c r="Q104" s="12"/>
      <c r="R104" s="12"/>
      <c r="S104" s="12"/>
    </row>
    <row r="105" spans="1:19" ht="12.75">
      <c r="A105" s="142" t="s">
        <v>209</v>
      </c>
      <c r="B105" s="141" t="s">
        <v>210</v>
      </c>
      <c r="C105" s="141" t="s">
        <v>27</v>
      </c>
      <c r="D105" s="142" t="s">
        <v>86</v>
      </c>
      <c r="E105" s="91">
        <v>6</v>
      </c>
      <c r="F105" s="92">
        <v>4.05</v>
      </c>
      <c r="G105" s="93">
        <v>0</v>
      </c>
      <c r="H105" s="93">
        <f t="shared" si="12"/>
        <v>0</v>
      </c>
      <c r="I105" s="92">
        <v>9.32</v>
      </c>
      <c r="J105" s="93">
        <v>0</v>
      </c>
      <c r="K105" s="93">
        <f t="shared" si="13"/>
        <v>0</v>
      </c>
      <c r="L105" s="93">
        <f t="shared" si="14"/>
        <v>0</v>
      </c>
      <c r="M105" s="94">
        <f t="shared" si="15"/>
        <v>0</v>
      </c>
      <c r="N105" s="6"/>
      <c r="O105" s="12"/>
      <c r="P105" s="12"/>
      <c r="Q105" s="12"/>
      <c r="R105" s="12"/>
      <c r="S105" s="12"/>
    </row>
    <row r="106" spans="1:19" s="15" customFormat="1" ht="12.75">
      <c r="A106" s="142" t="s">
        <v>211</v>
      </c>
      <c r="B106" s="89" t="s">
        <v>212</v>
      </c>
      <c r="C106" s="89" t="s">
        <v>27</v>
      </c>
      <c r="D106" s="88" t="s">
        <v>86</v>
      </c>
      <c r="E106" s="91">
        <v>7</v>
      </c>
      <c r="F106" s="92">
        <v>7.79</v>
      </c>
      <c r="G106" s="93">
        <v>0</v>
      </c>
      <c r="H106" s="93">
        <f t="shared" si="12"/>
        <v>0</v>
      </c>
      <c r="I106" s="92">
        <v>46.11</v>
      </c>
      <c r="J106" s="93">
        <v>0</v>
      </c>
      <c r="K106" s="93">
        <f t="shared" si="13"/>
        <v>0</v>
      </c>
      <c r="L106" s="93">
        <f t="shared" si="14"/>
        <v>0</v>
      </c>
      <c r="M106" s="94">
        <f t="shared" si="15"/>
        <v>0</v>
      </c>
      <c r="N106" s="13"/>
      <c r="O106" s="14"/>
      <c r="P106" s="14"/>
      <c r="Q106" s="14"/>
      <c r="R106" s="14"/>
      <c r="S106" s="14"/>
    </row>
    <row r="107" spans="1:19" s="15" customFormat="1" ht="12.75">
      <c r="A107" s="142" t="s">
        <v>213</v>
      </c>
      <c r="B107" s="89" t="s">
        <v>214</v>
      </c>
      <c r="C107" s="89" t="s">
        <v>27</v>
      </c>
      <c r="D107" s="88" t="s">
        <v>86</v>
      </c>
      <c r="E107" s="91">
        <v>6</v>
      </c>
      <c r="F107" s="92">
        <v>1.09</v>
      </c>
      <c r="G107" s="93">
        <v>0</v>
      </c>
      <c r="H107" s="93">
        <f t="shared" si="12"/>
        <v>0</v>
      </c>
      <c r="I107" s="92">
        <v>3.5</v>
      </c>
      <c r="J107" s="93">
        <v>0</v>
      </c>
      <c r="K107" s="93">
        <f t="shared" si="13"/>
        <v>0</v>
      </c>
      <c r="L107" s="93">
        <f t="shared" si="14"/>
        <v>0</v>
      </c>
      <c r="M107" s="94">
        <f t="shared" si="15"/>
        <v>0</v>
      </c>
      <c r="N107" s="13"/>
      <c r="O107" s="14"/>
      <c r="P107" s="14"/>
      <c r="Q107" s="14"/>
      <c r="R107" s="14"/>
      <c r="S107" s="14"/>
    </row>
    <row r="108" spans="1:19" ht="22.5">
      <c r="A108" s="142" t="s">
        <v>215</v>
      </c>
      <c r="B108" s="141" t="s">
        <v>216</v>
      </c>
      <c r="C108" s="141" t="s">
        <v>27</v>
      </c>
      <c r="D108" s="142" t="s">
        <v>86</v>
      </c>
      <c r="E108" s="91">
        <v>5</v>
      </c>
      <c r="F108" s="92">
        <v>43.91</v>
      </c>
      <c r="G108" s="93">
        <v>0</v>
      </c>
      <c r="H108" s="93">
        <f t="shared" si="12"/>
        <v>0</v>
      </c>
      <c r="I108" s="92">
        <v>58.22</v>
      </c>
      <c r="J108" s="93">
        <v>0</v>
      </c>
      <c r="K108" s="93">
        <f t="shared" si="13"/>
        <v>0</v>
      </c>
      <c r="L108" s="93">
        <f t="shared" si="14"/>
        <v>0</v>
      </c>
      <c r="M108" s="94">
        <f t="shared" si="15"/>
        <v>0</v>
      </c>
      <c r="N108" s="6"/>
      <c r="O108" s="12"/>
      <c r="P108" s="12"/>
      <c r="Q108" s="12"/>
      <c r="R108" s="12"/>
      <c r="S108" s="12"/>
    </row>
    <row r="109" spans="1:19" s="15" customFormat="1" ht="12.75">
      <c r="A109" s="142" t="s">
        <v>217</v>
      </c>
      <c r="B109" s="89" t="s">
        <v>218</v>
      </c>
      <c r="C109" s="89" t="s">
        <v>27</v>
      </c>
      <c r="D109" s="88" t="s">
        <v>86</v>
      </c>
      <c r="E109" s="91">
        <v>1</v>
      </c>
      <c r="F109" s="92">
        <v>112.36</v>
      </c>
      <c r="G109" s="93">
        <v>0</v>
      </c>
      <c r="H109" s="93">
        <f t="shared" si="12"/>
        <v>0</v>
      </c>
      <c r="I109" s="92">
        <v>96.8</v>
      </c>
      <c r="J109" s="93">
        <v>0</v>
      </c>
      <c r="K109" s="93">
        <f t="shared" si="13"/>
        <v>0</v>
      </c>
      <c r="L109" s="93">
        <f t="shared" si="14"/>
        <v>0</v>
      </c>
      <c r="M109" s="94">
        <f t="shared" si="15"/>
        <v>0</v>
      </c>
      <c r="N109" s="13"/>
      <c r="O109" s="14"/>
      <c r="P109" s="14"/>
      <c r="Q109" s="14"/>
      <c r="R109" s="14"/>
      <c r="S109" s="14"/>
    </row>
    <row r="110" spans="1:19" s="15" customFormat="1" ht="12.75">
      <c r="A110" s="142" t="s">
        <v>219</v>
      </c>
      <c r="B110" s="89" t="s">
        <v>220</v>
      </c>
      <c r="C110" s="89" t="s">
        <v>114</v>
      </c>
      <c r="D110" s="88" t="s">
        <v>86</v>
      </c>
      <c r="E110" s="91">
        <v>3</v>
      </c>
      <c r="F110" s="92">
        <v>43.91</v>
      </c>
      <c r="G110" s="93">
        <v>0</v>
      </c>
      <c r="H110" s="93">
        <f t="shared" si="12"/>
        <v>0</v>
      </c>
      <c r="I110" s="92">
        <v>58.22</v>
      </c>
      <c r="J110" s="93">
        <v>0</v>
      </c>
      <c r="K110" s="93">
        <f t="shared" si="13"/>
        <v>0</v>
      </c>
      <c r="L110" s="93">
        <f t="shared" si="14"/>
        <v>0</v>
      </c>
      <c r="M110" s="94">
        <f t="shared" si="15"/>
        <v>0</v>
      </c>
      <c r="N110" s="13"/>
      <c r="O110" s="14"/>
      <c r="P110" s="14"/>
      <c r="Q110" s="14"/>
      <c r="R110" s="14"/>
      <c r="S110" s="14"/>
    </row>
    <row r="111" spans="1:19" ht="12.75">
      <c r="A111" s="142" t="s">
        <v>221</v>
      </c>
      <c r="B111" s="89" t="s">
        <v>222</v>
      </c>
      <c r="C111" s="141" t="s">
        <v>114</v>
      </c>
      <c r="D111" s="142" t="s">
        <v>86</v>
      </c>
      <c r="E111" s="91">
        <v>1</v>
      </c>
      <c r="F111" s="92">
        <v>43.91</v>
      </c>
      <c r="G111" s="93">
        <v>0</v>
      </c>
      <c r="H111" s="93">
        <f t="shared" si="12"/>
        <v>0</v>
      </c>
      <c r="I111" s="92">
        <v>58.22</v>
      </c>
      <c r="J111" s="93">
        <v>0</v>
      </c>
      <c r="K111" s="93">
        <f t="shared" si="13"/>
        <v>0</v>
      </c>
      <c r="L111" s="93">
        <f t="shared" si="14"/>
        <v>0</v>
      </c>
      <c r="M111" s="94">
        <f t="shared" si="15"/>
        <v>0</v>
      </c>
      <c r="N111" s="6"/>
      <c r="O111" s="12"/>
      <c r="P111" s="12"/>
      <c r="Q111" s="12"/>
      <c r="R111" s="12"/>
      <c r="S111" s="12"/>
    </row>
    <row r="112" spans="1:19" ht="12.75">
      <c r="A112" s="142" t="s">
        <v>223</v>
      </c>
      <c r="B112" s="89" t="s">
        <v>224</v>
      </c>
      <c r="C112" s="89" t="s">
        <v>27</v>
      </c>
      <c r="D112" s="88" t="s">
        <v>86</v>
      </c>
      <c r="E112" s="91">
        <v>1</v>
      </c>
      <c r="F112" s="92">
        <v>137.1</v>
      </c>
      <c r="G112" s="93">
        <v>0</v>
      </c>
      <c r="H112" s="93">
        <f t="shared" si="12"/>
        <v>0</v>
      </c>
      <c r="I112" s="92">
        <v>1182.54</v>
      </c>
      <c r="J112" s="93">
        <v>0</v>
      </c>
      <c r="K112" s="93">
        <f t="shared" si="13"/>
        <v>0</v>
      </c>
      <c r="L112" s="93">
        <f t="shared" si="14"/>
        <v>0</v>
      </c>
      <c r="M112" s="94">
        <f t="shared" si="15"/>
        <v>0</v>
      </c>
      <c r="N112" s="6"/>
      <c r="O112" s="12"/>
      <c r="P112" s="12"/>
      <c r="Q112" s="12"/>
      <c r="R112" s="12"/>
      <c r="S112" s="12"/>
    </row>
    <row r="113" spans="1:19" s="15" customFormat="1" ht="12.75">
      <c r="A113" s="142" t="s">
        <v>225</v>
      </c>
      <c r="B113" s="89" t="s">
        <v>226</v>
      </c>
      <c r="C113" s="89" t="s">
        <v>27</v>
      </c>
      <c r="D113" s="88" t="s">
        <v>86</v>
      </c>
      <c r="E113" s="91">
        <v>1</v>
      </c>
      <c r="F113" s="92">
        <v>241.42</v>
      </c>
      <c r="G113" s="93">
        <v>0</v>
      </c>
      <c r="H113" s="93">
        <f t="shared" si="12"/>
        <v>0</v>
      </c>
      <c r="I113" s="92">
        <v>1352.19</v>
      </c>
      <c r="J113" s="93">
        <v>0</v>
      </c>
      <c r="K113" s="93">
        <f t="shared" si="13"/>
        <v>0</v>
      </c>
      <c r="L113" s="93">
        <f t="shared" si="14"/>
        <v>0</v>
      </c>
      <c r="M113" s="94">
        <f t="shared" si="15"/>
        <v>0</v>
      </c>
      <c r="N113" s="13"/>
      <c r="O113" s="14"/>
      <c r="P113" s="14"/>
      <c r="Q113" s="14"/>
      <c r="R113" s="14"/>
      <c r="S113" s="14"/>
    </row>
    <row r="114" spans="1:19" ht="12.75">
      <c r="A114" s="103" t="s">
        <v>227</v>
      </c>
      <c r="B114" s="135" t="s">
        <v>228</v>
      </c>
      <c r="C114" s="85"/>
      <c r="D114" s="85"/>
      <c r="E114" s="139"/>
      <c r="F114" s="136"/>
      <c r="G114" s="139"/>
      <c r="H114" s="136"/>
      <c r="I114" s="136"/>
      <c r="J114" s="136"/>
      <c r="K114" s="136"/>
      <c r="L114" s="136"/>
      <c r="M114" s="136">
        <f>ROUND(SUM(M115:M117),2)</f>
        <v>0</v>
      </c>
      <c r="N114" s="6"/>
      <c r="O114" s="12"/>
      <c r="P114" s="12"/>
      <c r="Q114" s="12"/>
      <c r="R114" s="12"/>
      <c r="S114" s="12"/>
    </row>
    <row r="115" spans="1:19" ht="12.75">
      <c r="A115" s="142" t="s">
        <v>229</v>
      </c>
      <c r="B115" s="100" t="s">
        <v>176</v>
      </c>
      <c r="C115" s="141" t="s">
        <v>27</v>
      </c>
      <c r="D115" s="142" t="s">
        <v>40</v>
      </c>
      <c r="E115" s="148">
        <v>22.54</v>
      </c>
      <c r="F115" s="92">
        <v>6.74</v>
      </c>
      <c r="G115" s="93">
        <v>0</v>
      </c>
      <c r="H115" s="93">
        <f>ROUND(E115*G115,2)</f>
        <v>0</v>
      </c>
      <c r="I115" s="92">
        <v>2.65</v>
      </c>
      <c r="J115" s="93">
        <v>0</v>
      </c>
      <c r="K115" s="93">
        <f>ROUND(J115*E115,2)</f>
        <v>0</v>
      </c>
      <c r="L115" s="93">
        <f>ROUND(G115+J115,2)</f>
        <v>0</v>
      </c>
      <c r="M115" s="94">
        <f>ROUND(K115+H115,2)</f>
        <v>0</v>
      </c>
      <c r="N115" s="6"/>
      <c r="O115" s="12"/>
      <c r="P115" s="12"/>
      <c r="Q115" s="12"/>
      <c r="R115" s="12"/>
      <c r="S115" s="12"/>
    </row>
    <row r="116" spans="1:19" ht="12.75">
      <c r="A116" s="142" t="s">
        <v>230</v>
      </c>
      <c r="B116" s="100" t="s">
        <v>231</v>
      </c>
      <c r="C116" s="141" t="s">
        <v>114</v>
      </c>
      <c r="D116" s="142" t="s">
        <v>86</v>
      </c>
      <c r="E116" s="148">
        <v>2</v>
      </c>
      <c r="F116" s="92">
        <v>43.91</v>
      </c>
      <c r="G116" s="93">
        <v>0</v>
      </c>
      <c r="H116" s="93">
        <f>ROUND(E116*G116,2)</f>
        <v>0</v>
      </c>
      <c r="I116" s="92">
        <v>58.22</v>
      </c>
      <c r="J116" s="93">
        <v>0</v>
      </c>
      <c r="K116" s="93">
        <f>ROUND(J116*E116,2)</f>
        <v>0</v>
      </c>
      <c r="L116" s="93">
        <f>ROUND(G116+J116,2)</f>
        <v>0</v>
      </c>
      <c r="M116" s="94">
        <f>ROUND(K116+H116,2)</f>
        <v>0</v>
      </c>
      <c r="N116" s="6"/>
      <c r="O116" s="12"/>
      <c r="P116" s="12"/>
      <c r="Q116" s="12"/>
      <c r="R116" s="12"/>
      <c r="S116" s="12"/>
    </row>
    <row r="117" spans="1:19" ht="12.75">
      <c r="A117" s="142" t="s">
        <v>232</v>
      </c>
      <c r="B117" s="89" t="s">
        <v>233</v>
      </c>
      <c r="C117" s="89" t="s">
        <v>19</v>
      </c>
      <c r="D117" s="88" t="s">
        <v>40</v>
      </c>
      <c r="E117" s="91">
        <v>22</v>
      </c>
      <c r="F117" s="92">
        <v>3.35</v>
      </c>
      <c r="G117" s="93">
        <v>0</v>
      </c>
      <c r="H117" s="93">
        <f>ROUND(E117*G117,2)</f>
        <v>0</v>
      </c>
      <c r="I117" s="92">
        <v>2.84</v>
      </c>
      <c r="J117" s="93">
        <v>0</v>
      </c>
      <c r="K117" s="93">
        <f>ROUND(J117*E117,2)</f>
        <v>0</v>
      </c>
      <c r="L117" s="93">
        <f>ROUND(G117+J117,2)</f>
        <v>0</v>
      </c>
      <c r="M117" s="94">
        <f>ROUND(K117+H117,2)</f>
        <v>0</v>
      </c>
      <c r="N117" s="6"/>
      <c r="O117" s="12"/>
      <c r="P117" s="12"/>
      <c r="Q117" s="12"/>
      <c r="R117" s="12"/>
      <c r="S117" s="12"/>
    </row>
    <row r="118" spans="1:19" ht="12.75">
      <c r="A118" s="103" t="s">
        <v>234</v>
      </c>
      <c r="B118" s="135" t="s">
        <v>235</v>
      </c>
      <c r="C118" s="85"/>
      <c r="D118" s="85"/>
      <c r="E118" s="139"/>
      <c r="F118" s="136"/>
      <c r="G118" s="139"/>
      <c r="H118" s="136"/>
      <c r="I118" s="136"/>
      <c r="J118" s="136"/>
      <c r="K118" s="136"/>
      <c r="L118" s="136"/>
      <c r="M118" s="136">
        <f>ROUND(SUM(M119:M122),2)</f>
        <v>0</v>
      </c>
      <c r="N118" s="6"/>
      <c r="O118" s="12"/>
      <c r="P118" s="12"/>
      <c r="Q118" s="12"/>
      <c r="R118" s="12"/>
      <c r="S118" s="12"/>
    </row>
    <row r="119" spans="1:19" ht="12.75">
      <c r="A119" s="142" t="s">
        <v>236</v>
      </c>
      <c r="B119" s="141" t="s">
        <v>200</v>
      </c>
      <c r="C119" s="141" t="s">
        <v>19</v>
      </c>
      <c r="D119" s="142" t="s">
        <v>31</v>
      </c>
      <c r="E119" s="148">
        <v>8.42</v>
      </c>
      <c r="F119" s="92">
        <v>20.75</v>
      </c>
      <c r="G119" s="93">
        <v>0</v>
      </c>
      <c r="H119" s="93">
        <f>ROUND(E119*G119,2)</f>
        <v>0</v>
      </c>
      <c r="I119" s="92"/>
      <c r="J119" s="93">
        <v>0</v>
      </c>
      <c r="K119" s="93">
        <f>ROUND(J119*E119,2)</f>
        <v>0</v>
      </c>
      <c r="L119" s="93">
        <f>ROUND(G119+J119,2)</f>
        <v>0</v>
      </c>
      <c r="M119" s="94">
        <f>ROUND(K119+H119,2)</f>
        <v>0</v>
      </c>
      <c r="N119" s="6"/>
      <c r="O119" s="12"/>
      <c r="P119" s="12"/>
      <c r="Q119" s="12"/>
      <c r="R119" s="12"/>
      <c r="S119" s="12"/>
    </row>
    <row r="120" spans="1:19" ht="12.75">
      <c r="A120" s="142" t="s">
        <v>237</v>
      </c>
      <c r="B120" s="141" t="s">
        <v>202</v>
      </c>
      <c r="C120" s="141" t="s">
        <v>19</v>
      </c>
      <c r="D120" s="142" t="s">
        <v>31</v>
      </c>
      <c r="E120" s="148">
        <v>6.74</v>
      </c>
      <c r="F120" s="92">
        <v>10.15</v>
      </c>
      <c r="G120" s="93">
        <v>0</v>
      </c>
      <c r="H120" s="93">
        <f>ROUND(E120*G120,2)</f>
        <v>0</v>
      </c>
      <c r="I120" s="92"/>
      <c r="J120" s="93">
        <v>0</v>
      </c>
      <c r="K120" s="93">
        <f>ROUND(J120*E120,2)</f>
        <v>0</v>
      </c>
      <c r="L120" s="93">
        <f>ROUND(G120+J120,2)</f>
        <v>0</v>
      </c>
      <c r="M120" s="94">
        <f>ROUND(K120+H120,2)</f>
        <v>0</v>
      </c>
      <c r="N120" s="6"/>
      <c r="O120" s="12"/>
      <c r="P120" s="12"/>
      <c r="Q120" s="12"/>
      <c r="R120" s="12"/>
      <c r="S120" s="12"/>
    </row>
    <row r="121" spans="1:19" ht="12.75">
      <c r="A121" s="142" t="s">
        <v>238</v>
      </c>
      <c r="B121" s="141" t="s">
        <v>208</v>
      </c>
      <c r="C121" s="141" t="s">
        <v>27</v>
      </c>
      <c r="D121" s="142" t="s">
        <v>40</v>
      </c>
      <c r="E121" s="91">
        <v>93.61</v>
      </c>
      <c r="F121" s="92">
        <v>18.3</v>
      </c>
      <c r="G121" s="93">
        <v>0</v>
      </c>
      <c r="H121" s="93">
        <f>ROUND(E121*G121,2)</f>
        <v>0</v>
      </c>
      <c r="I121" s="92">
        <v>8.19</v>
      </c>
      <c r="J121" s="93">
        <v>0</v>
      </c>
      <c r="K121" s="93">
        <f>ROUND(J121*E121,2)</f>
        <v>0</v>
      </c>
      <c r="L121" s="93">
        <f>ROUND(G121+J121,2)</f>
        <v>0</v>
      </c>
      <c r="M121" s="94">
        <f>ROUND(K121+H121,2)</f>
        <v>0</v>
      </c>
      <c r="N121" s="6"/>
      <c r="O121" s="12"/>
      <c r="P121" s="12"/>
      <c r="Q121" s="12"/>
      <c r="R121" s="12"/>
      <c r="S121" s="12"/>
    </row>
    <row r="122" spans="1:19" ht="12.75">
      <c r="A122" s="142" t="s">
        <v>239</v>
      </c>
      <c r="B122" s="141" t="s">
        <v>240</v>
      </c>
      <c r="C122" s="141" t="s">
        <v>27</v>
      </c>
      <c r="D122" s="142" t="s">
        <v>40</v>
      </c>
      <c r="E122" s="91">
        <v>47.55</v>
      </c>
      <c r="F122" s="92">
        <v>8.98</v>
      </c>
      <c r="G122" s="93">
        <v>0</v>
      </c>
      <c r="H122" s="93">
        <f>ROUND(E122*G122,2)</f>
        <v>0</v>
      </c>
      <c r="I122" s="92">
        <v>23.9</v>
      </c>
      <c r="J122" s="93">
        <v>0</v>
      </c>
      <c r="K122" s="93">
        <f>ROUND(J122*E122,2)</f>
        <v>0</v>
      </c>
      <c r="L122" s="93">
        <f>ROUND(G122+J122,2)</f>
        <v>0</v>
      </c>
      <c r="M122" s="94">
        <f>ROUND(K122+H122,2)</f>
        <v>0</v>
      </c>
      <c r="N122" s="6"/>
      <c r="O122" s="12"/>
      <c r="P122" s="12"/>
      <c r="Q122" s="12"/>
      <c r="R122" s="12"/>
      <c r="S122" s="12"/>
    </row>
    <row r="123" spans="1:19" ht="12.75">
      <c r="A123" s="103" t="s">
        <v>241</v>
      </c>
      <c r="B123" s="135" t="s">
        <v>242</v>
      </c>
      <c r="C123" s="85"/>
      <c r="D123" s="85"/>
      <c r="E123" s="139"/>
      <c r="F123" s="136"/>
      <c r="G123" s="139"/>
      <c r="H123" s="136"/>
      <c r="I123" s="136"/>
      <c r="J123" s="136"/>
      <c r="K123" s="136"/>
      <c r="L123" s="136"/>
      <c r="M123" s="136">
        <f>ROUND(M124+M131+M137+M144,2)</f>
        <v>0</v>
      </c>
      <c r="N123" s="6"/>
      <c r="O123" s="12"/>
      <c r="P123" s="12"/>
      <c r="Q123" s="12"/>
      <c r="R123" s="12"/>
      <c r="S123" s="12"/>
    </row>
    <row r="124" spans="1:19" ht="12.75">
      <c r="A124" s="115" t="s">
        <v>243</v>
      </c>
      <c r="B124" s="120" t="s">
        <v>244</v>
      </c>
      <c r="C124" s="115"/>
      <c r="D124" s="115"/>
      <c r="E124" s="121"/>
      <c r="F124" s="149"/>
      <c r="G124" s="121"/>
      <c r="H124" s="149"/>
      <c r="I124" s="149"/>
      <c r="J124" s="149"/>
      <c r="K124" s="149"/>
      <c r="L124" s="149"/>
      <c r="M124" s="149">
        <f>ROUND(SUM(M125:M130),2)</f>
        <v>0</v>
      </c>
      <c r="N124" s="6"/>
      <c r="O124" s="12"/>
      <c r="P124" s="12"/>
      <c r="Q124" s="12"/>
      <c r="R124" s="12"/>
      <c r="S124" s="12"/>
    </row>
    <row r="125" spans="1:19" s="15" customFormat="1" ht="22.5">
      <c r="A125" s="88" t="s">
        <v>245</v>
      </c>
      <c r="B125" s="89" t="s">
        <v>246</v>
      </c>
      <c r="C125" s="89" t="s">
        <v>27</v>
      </c>
      <c r="D125" s="88" t="s">
        <v>86</v>
      </c>
      <c r="E125" s="91">
        <v>2</v>
      </c>
      <c r="F125" s="92">
        <v>3.22</v>
      </c>
      <c r="G125" s="93">
        <v>0</v>
      </c>
      <c r="H125" s="93">
        <f aca="true" t="shared" si="16" ref="H125:H130">ROUND(E125*G125,2)</f>
        <v>0</v>
      </c>
      <c r="I125" s="92">
        <v>130.97</v>
      </c>
      <c r="J125" s="93">
        <v>0</v>
      </c>
      <c r="K125" s="93">
        <f aca="true" t="shared" si="17" ref="K125:K130">ROUND(J125*E125,2)</f>
        <v>0</v>
      </c>
      <c r="L125" s="93">
        <f aca="true" t="shared" si="18" ref="L125:L130">ROUND(G125+J125,2)</f>
        <v>0</v>
      </c>
      <c r="M125" s="94">
        <f aca="true" t="shared" si="19" ref="M125:M130">ROUND(K125+H125,2)</f>
        <v>0</v>
      </c>
      <c r="N125" s="13"/>
      <c r="O125" s="14"/>
      <c r="P125" s="14"/>
      <c r="Q125" s="14"/>
      <c r="R125" s="14"/>
      <c r="S125" s="14"/>
    </row>
    <row r="126" spans="1:19" s="15" customFormat="1" ht="12.75">
      <c r="A126" s="88" t="s">
        <v>247</v>
      </c>
      <c r="B126" s="89" t="s">
        <v>248</v>
      </c>
      <c r="C126" s="89" t="s">
        <v>27</v>
      </c>
      <c r="D126" s="88" t="s">
        <v>86</v>
      </c>
      <c r="E126" s="91">
        <v>4</v>
      </c>
      <c r="F126" s="92">
        <v>1.84</v>
      </c>
      <c r="G126" s="93">
        <v>0</v>
      </c>
      <c r="H126" s="93">
        <f t="shared" si="16"/>
        <v>0</v>
      </c>
      <c r="I126" s="92">
        <v>93.19</v>
      </c>
      <c r="J126" s="93">
        <v>0</v>
      </c>
      <c r="K126" s="93">
        <f t="shared" si="17"/>
        <v>0</v>
      </c>
      <c r="L126" s="93">
        <f t="shared" si="18"/>
        <v>0</v>
      </c>
      <c r="M126" s="94">
        <f t="shared" si="19"/>
        <v>0</v>
      </c>
      <c r="N126" s="13"/>
      <c r="O126" s="14"/>
      <c r="P126" s="14"/>
      <c r="Q126" s="14"/>
      <c r="R126" s="14"/>
      <c r="S126" s="14"/>
    </row>
    <row r="127" spans="1:19" ht="12.75">
      <c r="A127" s="88" t="s">
        <v>249</v>
      </c>
      <c r="B127" s="100" t="s">
        <v>250</v>
      </c>
      <c r="C127" s="141" t="s">
        <v>27</v>
      </c>
      <c r="D127" s="142" t="s">
        <v>86</v>
      </c>
      <c r="E127" s="91">
        <v>4</v>
      </c>
      <c r="F127" s="92">
        <v>0.19</v>
      </c>
      <c r="G127" s="93">
        <v>0</v>
      </c>
      <c r="H127" s="93">
        <f t="shared" si="16"/>
        <v>0</v>
      </c>
      <c r="I127" s="92">
        <v>13.18</v>
      </c>
      <c r="J127" s="93">
        <v>0</v>
      </c>
      <c r="K127" s="93">
        <f t="shared" si="17"/>
        <v>0</v>
      </c>
      <c r="L127" s="93">
        <f t="shared" si="18"/>
        <v>0</v>
      </c>
      <c r="M127" s="94">
        <f t="shared" si="19"/>
        <v>0</v>
      </c>
      <c r="N127" s="6"/>
      <c r="O127" s="12"/>
      <c r="P127" s="12"/>
      <c r="Q127" s="12"/>
      <c r="R127" s="12"/>
      <c r="S127" s="12"/>
    </row>
    <row r="128" spans="1:19" s="20" customFormat="1" ht="12.75">
      <c r="A128" s="88" t="s">
        <v>251</v>
      </c>
      <c r="B128" s="124" t="s">
        <v>252</v>
      </c>
      <c r="C128" s="141" t="s">
        <v>27</v>
      </c>
      <c r="D128" s="126" t="s">
        <v>86</v>
      </c>
      <c r="E128" s="127">
        <v>2</v>
      </c>
      <c r="F128" s="92">
        <v>0.19</v>
      </c>
      <c r="G128" s="93">
        <v>0</v>
      </c>
      <c r="H128" s="93">
        <f t="shared" si="16"/>
        <v>0</v>
      </c>
      <c r="I128" s="128">
        <v>206.27</v>
      </c>
      <c r="J128" s="93">
        <v>0</v>
      </c>
      <c r="K128" s="93">
        <f t="shared" si="17"/>
        <v>0</v>
      </c>
      <c r="L128" s="93">
        <f t="shared" si="18"/>
        <v>0</v>
      </c>
      <c r="M128" s="94">
        <f t="shared" si="19"/>
        <v>0</v>
      </c>
      <c r="N128" s="18"/>
      <c r="O128" s="19"/>
      <c r="P128" s="19"/>
      <c r="Q128" s="19"/>
      <c r="R128" s="19"/>
      <c r="S128" s="19"/>
    </row>
    <row r="129" spans="1:19" s="15" customFormat="1" ht="12.75">
      <c r="A129" s="88" t="s">
        <v>253</v>
      </c>
      <c r="B129" s="123" t="s">
        <v>254</v>
      </c>
      <c r="C129" s="89" t="s">
        <v>19</v>
      </c>
      <c r="D129" s="88" t="s">
        <v>86</v>
      </c>
      <c r="E129" s="91">
        <v>6</v>
      </c>
      <c r="F129" s="92">
        <v>0.91</v>
      </c>
      <c r="G129" s="93">
        <v>0</v>
      </c>
      <c r="H129" s="93">
        <f t="shared" si="16"/>
        <v>0</v>
      </c>
      <c r="I129" s="92">
        <v>18.16</v>
      </c>
      <c r="J129" s="93">
        <v>0</v>
      </c>
      <c r="K129" s="93">
        <f t="shared" si="17"/>
        <v>0</v>
      </c>
      <c r="L129" s="93">
        <f t="shared" si="18"/>
        <v>0</v>
      </c>
      <c r="M129" s="94">
        <f t="shared" si="19"/>
        <v>0</v>
      </c>
      <c r="N129" s="13"/>
      <c r="O129" s="14"/>
      <c r="P129" s="14"/>
      <c r="Q129" s="14"/>
      <c r="R129" s="14"/>
      <c r="S129" s="14"/>
    </row>
    <row r="130" spans="1:19" s="15" customFormat="1" ht="12.75">
      <c r="A130" s="88" t="s">
        <v>255</v>
      </c>
      <c r="B130" s="123" t="s">
        <v>256</v>
      </c>
      <c r="C130" s="89" t="s">
        <v>27</v>
      </c>
      <c r="D130" s="88" t="s">
        <v>86</v>
      </c>
      <c r="E130" s="91">
        <v>2</v>
      </c>
      <c r="F130" s="92">
        <v>45.97</v>
      </c>
      <c r="G130" s="93">
        <v>0</v>
      </c>
      <c r="H130" s="93">
        <f t="shared" si="16"/>
        <v>0</v>
      </c>
      <c r="I130" s="92">
        <v>111.83</v>
      </c>
      <c r="J130" s="93">
        <v>0</v>
      </c>
      <c r="K130" s="93">
        <f t="shared" si="17"/>
        <v>0</v>
      </c>
      <c r="L130" s="93">
        <f t="shared" si="18"/>
        <v>0</v>
      </c>
      <c r="M130" s="94">
        <f t="shared" si="19"/>
        <v>0</v>
      </c>
      <c r="N130" s="13"/>
      <c r="O130" s="14"/>
      <c r="P130" s="14"/>
      <c r="Q130" s="14"/>
      <c r="R130" s="14"/>
      <c r="S130" s="14"/>
    </row>
    <row r="131" spans="1:19" ht="12.75">
      <c r="A131" s="115" t="s">
        <v>257</v>
      </c>
      <c r="B131" s="120" t="s">
        <v>258</v>
      </c>
      <c r="C131" s="115"/>
      <c r="D131" s="115"/>
      <c r="E131" s="121"/>
      <c r="F131" s="149"/>
      <c r="G131" s="149"/>
      <c r="H131" s="149"/>
      <c r="I131" s="149"/>
      <c r="J131" s="149"/>
      <c r="K131" s="149"/>
      <c r="L131" s="149"/>
      <c r="M131" s="149">
        <f>ROUND(SUM(M132:M136),2)</f>
        <v>0</v>
      </c>
      <c r="N131" s="6"/>
      <c r="O131" s="12"/>
      <c r="P131" s="12"/>
      <c r="Q131" s="12"/>
      <c r="R131" s="12"/>
      <c r="S131" s="12"/>
    </row>
    <row r="132" spans="1:19" ht="12.75">
      <c r="A132" s="142" t="s">
        <v>259</v>
      </c>
      <c r="B132" s="141" t="s">
        <v>260</v>
      </c>
      <c r="C132" s="141" t="s">
        <v>27</v>
      </c>
      <c r="D132" s="142" t="s">
        <v>86</v>
      </c>
      <c r="E132" s="91">
        <v>4</v>
      </c>
      <c r="F132" s="92">
        <v>34.51</v>
      </c>
      <c r="G132" s="93">
        <v>0</v>
      </c>
      <c r="H132" s="93">
        <f>ROUND(E132*G132,2)</f>
        <v>0</v>
      </c>
      <c r="I132" s="92">
        <v>170.88</v>
      </c>
      <c r="J132" s="93">
        <v>0</v>
      </c>
      <c r="K132" s="93">
        <f>ROUND(J132*E132,2)</f>
        <v>0</v>
      </c>
      <c r="L132" s="93">
        <f>ROUND(G132+J132,2)</f>
        <v>0</v>
      </c>
      <c r="M132" s="94">
        <f>ROUND(K132+H132,2)</f>
        <v>0</v>
      </c>
      <c r="N132" s="6"/>
      <c r="O132" s="12"/>
      <c r="P132" s="12"/>
      <c r="Q132" s="12"/>
      <c r="R132" s="12"/>
      <c r="S132" s="12"/>
    </row>
    <row r="133" spans="1:21" s="21" customFormat="1" ht="22.5">
      <c r="A133" s="126" t="s">
        <v>261</v>
      </c>
      <c r="B133" s="141" t="s">
        <v>262</v>
      </c>
      <c r="C133" s="141" t="s">
        <v>27</v>
      </c>
      <c r="D133" s="142" t="s">
        <v>86</v>
      </c>
      <c r="E133" s="91">
        <v>2</v>
      </c>
      <c r="F133" s="92">
        <v>34.51</v>
      </c>
      <c r="G133" s="93">
        <v>0</v>
      </c>
      <c r="H133" s="93">
        <f>ROUND(E133*G133,2)</f>
        <v>0</v>
      </c>
      <c r="I133" s="92">
        <v>275.31</v>
      </c>
      <c r="J133" s="93">
        <v>0</v>
      </c>
      <c r="K133" s="93">
        <f>ROUND(J133*E133,2)</f>
        <v>0</v>
      </c>
      <c r="L133" s="93">
        <f>ROUND(G133+J133,2)</f>
        <v>0</v>
      </c>
      <c r="M133" s="94">
        <f>ROUND(K133+H133,2)</f>
        <v>0</v>
      </c>
      <c r="N133" s="6"/>
      <c r="O133" s="12"/>
      <c r="P133" s="12"/>
      <c r="Q133" s="12"/>
      <c r="R133" s="12"/>
      <c r="S133" s="12"/>
      <c r="T133"/>
      <c r="U133"/>
    </row>
    <row r="134" spans="1:21" s="22" customFormat="1" ht="12.75">
      <c r="A134" s="126" t="s">
        <v>263</v>
      </c>
      <c r="B134" s="124" t="s">
        <v>264</v>
      </c>
      <c r="C134" s="89" t="s">
        <v>27</v>
      </c>
      <c r="D134" s="88" t="s">
        <v>86</v>
      </c>
      <c r="E134" s="91">
        <v>2</v>
      </c>
      <c r="F134" s="92">
        <v>33.54</v>
      </c>
      <c r="G134" s="93">
        <v>0</v>
      </c>
      <c r="H134" s="93">
        <f>ROUND(E134*G134,2)</f>
        <v>0</v>
      </c>
      <c r="I134" s="92">
        <v>488.74</v>
      </c>
      <c r="J134" s="93">
        <v>0</v>
      </c>
      <c r="K134" s="93">
        <f>ROUND(J134*E134,2)</f>
        <v>0</v>
      </c>
      <c r="L134" s="93">
        <f>ROUND(G134+J134,2)</f>
        <v>0</v>
      </c>
      <c r="M134" s="94">
        <f>ROUND(K134+H134,2)</f>
        <v>0</v>
      </c>
      <c r="N134" s="13"/>
      <c r="O134" s="14"/>
      <c r="P134" s="14"/>
      <c r="Q134" s="14"/>
      <c r="R134" s="14"/>
      <c r="S134" s="14"/>
      <c r="T134" s="15"/>
      <c r="U134" s="15"/>
    </row>
    <row r="135" spans="1:21" s="21" customFormat="1" ht="12.75">
      <c r="A135" s="126" t="s">
        <v>265</v>
      </c>
      <c r="B135" s="100" t="s">
        <v>266</v>
      </c>
      <c r="C135" s="141" t="s">
        <v>27</v>
      </c>
      <c r="D135" s="142" t="s">
        <v>86</v>
      </c>
      <c r="E135" s="91">
        <v>4</v>
      </c>
      <c r="F135" s="92">
        <v>34.9</v>
      </c>
      <c r="G135" s="93">
        <v>0</v>
      </c>
      <c r="H135" s="93">
        <f>ROUND(E135*G135,2)</f>
        <v>0</v>
      </c>
      <c r="I135" s="92">
        <v>37.77</v>
      </c>
      <c r="J135" s="93">
        <v>0</v>
      </c>
      <c r="K135" s="93">
        <f>ROUND(J135*E135,2)</f>
        <v>0</v>
      </c>
      <c r="L135" s="93">
        <f>ROUND(G135+J135,2)</f>
        <v>0</v>
      </c>
      <c r="M135" s="94">
        <f>ROUND(K135+H135,2)</f>
        <v>0</v>
      </c>
      <c r="N135" s="6"/>
      <c r="O135" s="12"/>
      <c r="P135" s="12"/>
      <c r="Q135" s="12"/>
      <c r="R135" s="12"/>
      <c r="S135" s="12"/>
      <c r="T135"/>
      <c r="U135"/>
    </row>
    <row r="136" spans="1:21" s="23" customFormat="1" ht="22.5">
      <c r="A136" s="88" t="s">
        <v>267</v>
      </c>
      <c r="B136" s="89" t="s">
        <v>268</v>
      </c>
      <c r="C136" s="89" t="s">
        <v>19</v>
      </c>
      <c r="D136" s="88" t="s">
        <v>86</v>
      </c>
      <c r="E136" s="91">
        <v>1</v>
      </c>
      <c r="F136" s="92">
        <v>31.02</v>
      </c>
      <c r="G136" s="93">
        <v>0</v>
      </c>
      <c r="H136" s="93">
        <f>ROUND(E136*G136,2)</f>
        <v>0</v>
      </c>
      <c r="I136" s="92">
        <v>235.36</v>
      </c>
      <c r="J136" s="93">
        <v>0</v>
      </c>
      <c r="K136" s="93">
        <f>ROUND(J136*E136,2)</f>
        <v>0</v>
      </c>
      <c r="L136" s="93">
        <f>ROUND(G136+J136,2)</f>
        <v>0</v>
      </c>
      <c r="M136" s="94">
        <f>ROUND(K136+H136,2)</f>
        <v>0</v>
      </c>
      <c r="N136" s="13"/>
      <c r="O136" s="16"/>
      <c r="P136" s="16"/>
      <c r="Q136" s="16"/>
      <c r="R136" s="16"/>
      <c r="S136" s="16"/>
      <c r="T136" s="17"/>
      <c r="U136" s="17"/>
    </row>
    <row r="137" spans="1:21" s="21" customFormat="1" ht="12.75">
      <c r="A137" s="115" t="s">
        <v>269</v>
      </c>
      <c r="B137" s="120" t="s">
        <v>270</v>
      </c>
      <c r="C137" s="115"/>
      <c r="D137" s="115"/>
      <c r="E137" s="121"/>
      <c r="F137" s="149"/>
      <c r="G137" s="149"/>
      <c r="H137" s="149"/>
      <c r="I137" s="149"/>
      <c r="J137" s="149"/>
      <c r="K137" s="149"/>
      <c r="L137" s="149"/>
      <c r="M137" s="149">
        <f>ROUND(SUM(M138:M143),2)</f>
        <v>0</v>
      </c>
      <c r="N137" s="6"/>
      <c r="O137" s="12"/>
      <c r="P137" s="12"/>
      <c r="Q137" s="12"/>
      <c r="R137" s="12"/>
      <c r="S137" s="12"/>
      <c r="T137"/>
      <c r="U137"/>
    </row>
    <row r="138" spans="1:19" s="24" customFormat="1" ht="22.5">
      <c r="A138" s="88" t="s">
        <v>271</v>
      </c>
      <c r="B138" s="150" t="s">
        <v>272</v>
      </c>
      <c r="C138" s="125" t="s">
        <v>27</v>
      </c>
      <c r="D138" s="88" t="s">
        <v>86</v>
      </c>
      <c r="E138" s="127">
        <v>1</v>
      </c>
      <c r="F138" s="128">
        <v>53.79</v>
      </c>
      <c r="G138" s="93">
        <v>0</v>
      </c>
      <c r="H138" s="93">
        <f aca="true" t="shared" si="20" ref="H138:H143">ROUND(E138*G138,2)</f>
        <v>0</v>
      </c>
      <c r="I138" s="128">
        <v>120.73</v>
      </c>
      <c r="J138" s="93">
        <v>0</v>
      </c>
      <c r="K138" s="93">
        <f aca="true" t="shared" si="21" ref="K138:K143">ROUND(J138*E138,2)</f>
        <v>0</v>
      </c>
      <c r="L138" s="93">
        <f aca="true" t="shared" si="22" ref="L138:L143">ROUND(G138+J138,2)</f>
        <v>0</v>
      </c>
      <c r="M138" s="94">
        <f aca="true" t="shared" si="23" ref="M138:M143">ROUND(K138+H138,2)</f>
        <v>0</v>
      </c>
      <c r="N138" s="6"/>
      <c r="O138" s="12"/>
      <c r="P138" s="12"/>
      <c r="Q138" s="12"/>
      <c r="R138" s="12"/>
      <c r="S138" s="12"/>
    </row>
    <row r="139" spans="1:21" s="22" customFormat="1" ht="12.75">
      <c r="A139" s="88" t="s">
        <v>273</v>
      </c>
      <c r="B139" s="123" t="s">
        <v>274</v>
      </c>
      <c r="C139" s="89" t="s">
        <v>19</v>
      </c>
      <c r="D139" s="88" t="s">
        <v>86</v>
      </c>
      <c r="E139" s="91">
        <v>4</v>
      </c>
      <c r="F139" s="92">
        <v>21.81</v>
      </c>
      <c r="G139" s="93">
        <v>0</v>
      </c>
      <c r="H139" s="93">
        <f t="shared" si="20"/>
        <v>0</v>
      </c>
      <c r="I139" s="92">
        <v>167.18</v>
      </c>
      <c r="J139" s="93">
        <v>0</v>
      </c>
      <c r="K139" s="93">
        <f t="shared" si="21"/>
        <v>0</v>
      </c>
      <c r="L139" s="93">
        <f t="shared" si="22"/>
        <v>0</v>
      </c>
      <c r="M139" s="94">
        <f t="shared" si="23"/>
        <v>0</v>
      </c>
      <c r="N139" s="13"/>
      <c r="O139" s="14"/>
      <c r="P139" s="14"/>
      <c r="Q139" s="14"/>
      <c r="R139" s="14"/>
      <c r="S139" s="14"/>
      <c r="T139" s="15"/>
      <c r="U139" s="15"/>
    </row>
    <row r="140" spans="1:21" s="22" customFormat="1" ht="12.75">
      <c r="A140" s="88" t="s">
        <v>275</v>
      </c>
      <c r="B140" s="123" t="s">
        <v>276</v>
      </c>
      <c r="C140" s="89" t="s">
        <v>19</v>
      </c>
      <c r="D140" s="88" t="s">
        <v>86</v>
      </c>
      <c r="E140" s="91">
        <v>2</v>
      </c>
      <c r="F140" s="92">
        <v>21.81</v>
      </c>
      <c r="G140" s="93">
        <v>0</v>
      </c>
      <c r="H140" s="93">
        <f t="shared" si="20"/>
        <v>0</v>
      </c>
      <c r="I140" s="92">
        <v>479.68</v>
      </c>
      <c r="J140" s="93">
        <v>0</v>
      </c>
      <c r="K140" s="93">
        <f t="shared" si="21"/>
        <v>0</v>
      </c>
      <c r="L140" s="93">
        <f t="shared" si="22"/>
        <v>0</v>
      </c>
      <c r="M140" s="94">
        <f t="shared" si="23"/>
        <v>0</v>
      </c>
      <c r="N140" s="13"/>
      <c r="O140" s="14"/>
      <c r="P140" s="14"/>
      <c r="Q140" s="14"/>
      <c r="R140" s="14"/>
      <c r="S140" s="14"/>
      <c r="T140" s="15"/>
      <c r="U140" s="15"/>
    </row>
    <row r="141" spans="1:21" s="22" customFormat="1" ht="12.75">
      <c r="A141" s="88" t="s">
        <v>277</v>
      </c>
      <c r="B141" s="123" t="s">
        <v>278</v>
      </c>
      <c r="C141" s="125" t="s">
        <v>27</v>
      </c>
      <c r="D141" s="88" t="s">
        <v>86</v>
      </c>
      <c r="E141" s="91">
        <v>3</v>
      </c>
      <c r="F141" s="92">
        <v>7.02</v>
      </c>
      <c r="G141" s="93">
        <v>0</v>
      </c>
      <c r="H141" s="93">
        <f t="shared" si="20"/>
        <v>0</v>
      </c>
      <c r="I141" s="92">
        <v>21.99</v>
      </c>
      <c r="J141" s="93">
        <v>0</v>
      </c>
      <c r="K141" s="93">
        <f t="shared" si="21"/>
        <v>0</v>
      </c>
      <c r="L141" s="93">
        <f t="shared" si="22"/>
        <v>0</v>
      </c>
      <c r="M141" s="94">
        <f t="shared" si="23"/>
        <v>0</v>
      </c>
      <c r="N141" s="13"/>
      <c r="O141" s="14"/>
      <c r="P141" s="14"/>
      <c r="Q141" s="14"/>
      <c r="R141" s="14"/>
      <c r="S141" s="14"/>
      <c r="T141" s="15"/>
      <c r="U141" s="15"/>
    </row>
    <row r="142" spans="1:21" s="25" customFormat="1" ht="12.75">
      <c r="A142" s="88" t="s">
        <v>279</v>
      </c>
      <c r="B142" s="125" t="s">
        <v>280</v>
      </c>
      <c r="C142" s="125" t="s">
        <v>27</v>
      </c>
      <c r="D142" s="126" t="s">
        <v>86</v>
      </c>
      <c r="E142" s="127">
        <v>2</v>
      </c>
      <c r="F142" s="128">
        <v>8.39</v>
      </c>
      <c r="G142" s="93">
        <v>0</v>
      </c>
      <c r="H142" s="93">
        <f t="shared" si="20"/>
        <v>0</v>
      </c>
      <c r="I142" s="128">
        <v>203.2</v>
      </c>
      <c r="J142" s="93">
        <v>0</v>
      </c>
      <c r="K142" s="93">
        <f t="shared" si="21"/>
        <v>0</v>
      </c>
      <c r="L142" s="93">
        <f t="shared" si="22"/>
        <v>0</v>
      </c>
      <c r="M142" s="94">
        <f t="shared" si="23"/>
        <v>0</v>
      </c>
      <c r="N142" s="18"/>
      <c r="O142" s="19"/>
      <c r="P142" s="19"/>
      <c r="Q142" s="19"/>
      <c r="R142" s="19"/>
      <c r="S142" s="19"/>
      <c r="T142" s="20"/>
      <c r="U142" s="20"/>
    </row>
    <row r="143" spans="1:19" ht="12.75">
      <c r="A143" s="88" t="s">
        <v>281</v>
      </c>
      <c r="B143" s="141" t="s">
        <v>282</v>
      </c>
      <c r="C143" s="141" t="s">
        <v>19</v>
      </c>
      <c r="D143" s="142" t="s">
        <v>86</v>
      </c>
      <c r="E143" s="91">
        <v>1</v>
      </c>
      <c r="F143" s="92">
        <v>16.77</v>
      </c>
      <c r="G143" s="93">
        <v>0</v>
      </c>
      <c r="H143" s="93">
        <f t="shared" si="20"/>
        <v>0</v>
      </c>
      <c r="I143" s="92">
        <v>48.8</v>
      </c>
      <c r="J143" s="93">
        <v>0</v>
      </c>
      <c r="K143" s="93">
        <f t="shared" si="21"/>
        <v>0</v>
      </c>
      <c r="L143" s="93">
        <f t="shared" si="22"/>
        <v>0</v>
      </c>
      <c r="M143" s="94">
        <f t="shared" si="23"/>
        <v>0</v>
      </c>
      <c r="N143" s="6"/>
      <c r="O143" s="12"/>
      <c r="P143" s="12"/>
      <c r="Q143" s="12"/>
      <c r="R143" s="12"/>
      <c r="S143" s="12"/>
    </row>
    <row r="144" spans="1:19" ht="12.75">
      <c r="A144" s="115" t="s">
        <v>283</v>
      </c>
      <c r="B144" s="120" t="s">
        <v>284</v>
      </c>
      <c r="C144" s="115"/>
      <c r="D144" s="115"/>
      <c r="E144" s="121"/>
      <c r="F144" s="149"/>
      <c r="G144" s="149"/>
      <c r="H144" s="149"/>
      <c r="I144" s="149"/>
      <c r="J144" s="149"/>
      <c r="K144" s="149"/>
      <c r="L144" s="149"/>
      <c r="M144" s="149">
        <f>ROUND(SUM(M145),2)</f>
        <v>0</v>
      </c>
      <c r="N144" s="6"/>
      <c r="O144" s="12"/>
      <c r="P144" s="12"/>
      <c r="Q144" s="12"/>
      <c r="R144" s="12"/>
      <c r="S144" s="12"/>
    </row>
    <row r="145" spans="1:19" s="20" customFormat="1" ht="12.75">
      <c r="A145" s="126" t="s">
        <v>285</v>
      </c>
      <c r="B145" s="125" t="s">
        <v>286</v>
      </c>
      <c r="C145" s="125" t="s">
        <v>27</v>
      </c>
      <c r="D145" s="126" t="s">
        <v>287</v>
      </c>
      <c r="E145" s="127">
        <v>0.9</v>
      </c>
      <c r="F145" s="92"/>
      <c r="G145" s="93"/>
      <c r="H145" s="93"/>
      <c r="I145" s="128">
        <v>173.33</v>
      </c>
      <c r="J145" s="93">
        <v>0</v>
      </c>
      <c r="K145" s="93">
        <f>ROUND(J145*E145,2)</f>
        <v>0</v>
      </c>
      <c r="L145" s="93">
        <f>ROUND(G145+J145,2)</f>
        <v>0</v>
      </c>
      <c r="M145" s="146">
        <f>ROUND(K145+H145,2)</f>
        <v>0</v>
      </c>
      <c r="N145" s="18"/>
      <c r="O145" s="19"/>
      <c r="P145" s="19"/>
      <c r="Q145" s="19"/>
      <c r="R145" s="19"/>
      <c r="S145" s="19"/>
    </row>
    <row r="146" spans="1:19" ht="12.75">
      <c r="A146" s="95" t="s">
        <v>288</v>
      </c>
      <c r="B146" s="151" t="s">
        <v>289</v>
      </c>
      <c r="C146" s="133"/>
      <c r="D146" s="133"/>
      <c r="E146" s="130"/>
      <c r="F146" s="131"/>
      <c r="G146" s="131"/>
      <c r="H146" s="131"/>
      <c r="I146" s="131"/>
      <c r="J146" s="131"/>
      <c r="K146" s="131"/>
      <c r="L146" s="131"/>
      <c r="M146" s="131">
        <f>ROUND(M147+M149,2)</f>
        <v>0</v>
      </c>
      <c r="N146" s="6"/>
      <c r="O146" s="12"/>
      <c r="P146" s="12"/>
      <c r="Q146" s="12"/>
      <c r="R146" s="12"/>
      <c r="S146" s="12"/>
    </row>
    <row r="147" spans="1:19" ht="12.75">
      <c r="A147" s="103" t="s">
        <v>290</v>
      </c>
      <c r="B147" s="135" t="s">
        <v>291</v>
      </c>
      <c r="C147" s="85"/>
      <c r="D147" s="85"/>
      <c r="E147" s="139"/>
      <c r="F147" s="136"/>
      <c r="G147" s="136"/>
      <c r="H147" s="136"/>
      <c r="I147" s="136"/>
      <c r="J147" s="136"/>
      <c r="K147" s="136"/>
      <c r="L147" s="136"/>
      <c r="M147" s="136">
        <f>ROUND(SUM(M148),2)</f>
        <v>0</v>
      </c>
      <c r="N147" s="6"/>
      <c r="O147" s="12"/>
      <c r="P147" s="12"/>
      <c r="Q147" s="12"/>
      <c r="R147" s="12"/>
      <c r="S147" s="12"/>
    </row>
    <row r="148" spans="1:19" ht="12.75">
      <c r="A148" s="142" t="s">
        <v>292</v>
      </c>
      <c r="B148" s="123" t="s">
        <v>293</v>
      </c>
      <c r="C148" s="141" t="s">
        <v>27</v>
      </c>
      <c r="D148" s="88" t="s">
        <v>28</v>
      </c>
      <c r="E148" s="127">
        <v>188.81</v>
      </c>
      <c r="F148" s="92">
        <v>8.05</v>
      </c>
      <c r="G148" s="93">
        <v>0</v>
      </c>
      <c r="H148" s="93">
        <f>ROUND(E148*G148,2)</f>
        <v>0</v>
      </c>
      <c r="I148" s="92">
        <v>8.09</v>
      </c>
      <c r="J148" s="93">
        <v>0</v>
      </c>
      <c r="K148" s="93">
        <f>ROUND(J148*E148,2)</f>
        <v>0</v>
      </c>
      <c r="L148" s="93">
        <f>ROUND(G148+J148,2)</f>
        <v>0</v>
      </c>
      <c r="M148" s="93">
        <f>ROUND(K148+H148,2)</f>
        <v>0</v>
      </c>
      <c r="N148" s="6"/>
      <c r="O148" s="12"/>
      <c r="P148" s="12"/>
      <c r="Q148" s="12"/>
      <c r="R148" s="12"/>
      <c r="S148" s="12"/>
    </row>
    <row r="149" spans="1:19" ht="12.75">
      <c r="A149" s="103" t="s">
        <v>294</v>
      </c>
      <c r="B149" s="135" t="s">
        <v>295</v>
      </c>
      <c r="C149" s="85"/>
      <c r="D149" s="85"/>
      <c r="E149" s="139"/>
      <c r="F149" s="136"/>
      <c r="G149" s="136"/>
      <c r="H149" s="136"/>
      <c r="I149" s="136"/>
      <c r="J149" s="136"/>
      <c r="K149" s="136"/>
      <c r="L149" s="136"/>
      <c r="M149" s="136">
        <f>ROUND(SUM(M150),2)</f>
        <v>0</v>
      </c>
      <c r="N149" s="6"/>
      <c r="O149" s="12"/>
      <c r="P149" s="12"/>
      <c r="Q149" s="12"/>
      <c r="R149" s="12"/>
      <c r="S149" s="12"/>
    </row>
    <row r="150" spans="1:19" ht="21">
      <c r="A150" s="142" t="s">
        <v>296</v>
      </c>
      <c r="B150" s="140" t="s">
        <v>297</v>
      </c>
      <c r="C150" s="88" t="s">
        <v>114</v>
      </c>
      <c r="D150" s="88" t="s">
        <v>28</v>
      </c>
      <c r="E150" s="91">
        <v>18.31</v>
      </c>
      <c r="F150" s="92">
        <v>0</v>
      </c>
      <c r="G150" s="93">
        <f>ROUND(F150*$C$330,2)</f>
        <v>0</v>
      </c>
      <c r="H150" s="93">
        <f>ROUND(E150*G150,2)</f>
        <v>0</v>
      </c>
      <c r="I150" s="92">
        <v>18.54</v>
      </c>
      <c r="J150" s="93">
        <v>0</v>
      </c>
      <c r="K150" s="93">
        <f>ROUND(J150*E150,2)</f>
        <v>0</v>
      </c>
      <c r="L150" s="93">
        <f>ROUND(G150+J150,2)</f>
        <v>0</v>
      </c>
      <c r="M150" s="93">
        <f>ROUND(K150+H150,2)</f>
        <v>0</v>
      </c>
      <c r="N150" s="6"/>
      <c r="O150" s="12"/>
      <c r="P150" s="12"/>
      <c r="Q150" s="12"/>
      <c r="R150" s="12"/>
      <c r="S150" s="12"/>
    </row>
    <row r="151" spans="1:19" ht="12.75">
      <c r="A151" s="95" t="s">
        <v>298</v>
      </c>
      <c r="B151" s="151" t="s">
        <v>299</v>
      </c>
      <c r="C151" s="133"/>
      <c r="D151" s="133"/>
      <c r="E151" s="130"/>
      <c r="F151" s="131"/>
      <c r="G151" s="131"/>
      <c r="H151" s="131"/>
      <c r="I151" s="131"/>
      <c r="J151" s="131"/>
      <c r="K151" s="131"/>
      <c r="L151" s="131"/>
      <c r="M151" s="131">
        <f>ROUND(M152+M160+M167+M173+M182+M206+M209+M195,2)</f>
        <v>0</v>
      </c>
      <c r="N151" s="6"/>
      <c r="O151" s="12"/>
      <c r="P151" s="12"/>
      <c r="Q151" s="12"/>
      <c r="R151" s="12"/>
      <c r="S151" s="12"/>
    </row>
    <row r="152" spans="1:19" ht="12.75">
      <c r="A152" s="103" t="s">
        <v>300</v>
      </c>
      <c r="B152" s="135" t="s">
        <v>301</v>
      </c>
      <c r="C152" s="85"/>
      <c r="D152" s="85"/>
      <c r="E152" s="139"/>
      <c r="F152" s="136"/>
      <c r="G152" s="136"/>
      <c r="H152" s="136"/>
      <c r="I152" s="136"/>
      <c r="J152" s="136"/>
      <c r="K152" s="136"/>
      <c r="L152" s="136"/>
      <c r="M152" s="136">
        <f>ROUND(SUM(M153:M159),2)</f>
        <v>0</v>
      </c>
      <c r="N152" s="6"/>
      <c r="O152" s="12"/>
      <c r="P152" s="12"/>
      <c r="Q152" s="12"/>
      <c r="R152" s="12"/>
      <c r="S152" s="12"/>
    </row>
    <row r="153" spans="1:19" s="15" customFormat="1" ht="12.75">
      <c r="A153" s="88" t="s">
        <v>302</v>
      </c>
      <c r="B153" s="123" t="s">
        <v>303</v>
      </c>
      <c r="C153" s="89" t="s">
        <v>27</v>
      </c>
      <c r="D153" s="88" t="s">
        <v>86</v>
      </c>
      <c r="E153" s="91">
        <v>47</v>
      </c>
      <c r="F153" s="92">
        <v>4.67</v>
      </c>
      <c r="G153" s="93">
        <v>0</v>
      </c>
      <c r="H153" s="93">
        <f aca="true" t="shared" si="24" ref="H153:H159">ROUND(E153*G153,2)</f>
        <v>0</v>
      </c>
      <c r="I153" s="92">
        <v>5.55</v>
      </c>
      <c r="J153" s="93">
        <v>0</v>
      </c>
      <c r="K153" s="93">
        <f aca="true" t="shared" si="25" ref="K153:K159">ROUND(J153*E153,2)</f>
        <v>0</v>
      </c>
      <c r="L153" s="93">
        <f aca="true" t="shared" si="26" ref="L153:L159">ROUND(G153+J153,2)</f>
        <v>0</v>
      </c>
      <c r="M153" s="93">
        <f aca="true" t="shared" si="27" ref="M153:M159">ROUND(K153+H153,2)</f>
        <v>0</v>
      </c>
      <c r="N153" s="13"/>
      <c r="O153" s="14"/>
      <c r="P153" s="14"/>
      <c r="Q153" s="14"/>
      <c r="R153" s="14"/>
      <c r="S153" s="14"/>
    </row>
    <row r="154" spans="1:19" s="15" customFormat="1" ht="12.75">
      <c r="A154" s="88" t="s">
        <v>304</v>
      </c>
      <c r="B154" s="123" t="s">
        <v>305</v>
      </c>
      <c r="C154" s="89" t="s">
        <v>27</v>
      </c>
      <c r="D154" s="88" t="s">
        <v>86</v>
      </c>
      <c r="E154" s="91">
        <v>2</v>
      </c>
      <c r="F154" s="92">
        <v>4.67</v>
      </c>
      <c r="G154" s="93">
        <v>0</v>
      </c>
      <c r="H154" s="93">
        <f t="shared" si="24"/>
        <v>0</v>
      </c>
      <c r="I154" s="92">
        <v>6.44</v>
      </c>
      <c r="J154" s="93">
        <v>0</v>
      </c>
      <c r="K154" s="93">
        <f t="shared" si="25"/>
        <v>0</v>
      </c>
      <c r="L154" s="93">
        <f t="shared" si="26"/>
        <v>0</v>
      </c>
      <c r="M154" s="93">
        <f t="shared" si="27"/>
        <v>0</v>
      </c>
      <c r="N154" s="13"/>
      <c r="O154" s="14"/>
      <c r="P154" s="14"/>
      <c r="Q154" s="14"/>
      <c r="R154" s="14"/>
      <c r="S154" s="14"/>
    </row>
    <row r="155" spans="1:19" s="15" customFormat="1" ht="12.75">
      <c r="A155" s="88" t="s">
        <v>306</v>
      </c>
      <c r="B155" s="123" t="s">
        <v>307</v>
      </c>
      <c r="C155" s="89" t="s">
        <v>27</v>
      </c>
      <c r="D155" s="88" t="s">
        <v>86</v>
      </c>
      <c r="E155" s="91">
        <v>3</v>
      </c>
      <c r="F155" s="152">
        <v>14.02</v>
      </c>
      <c r="G155" s="93">
        <v>0</v>
      </c>
      <c r="H155" s="93">
        <f t="shared" si="24"/>
        <v>0</v>
      </c>
      <c r="I155" s="92">
        <v>41.56</v>
      </c>
      <c r="J155" s="93">
        <v>0</v>
      </c>
      <c r="K155" s="93">
        <f t="shared" si="25"/>
        <v>0</v>
      </c>
      <c r="L155" s="93">
        <f t="shared" si="26"/>
        <v>0</v>
      </c>
      <c r="M155" s="93">
        <f t="shared" si="27"/>
        <v>0</v>
      </c>
      <c r="N155" s="13"/>
      <c r="O155" s="14"/>
      <c r="P155" s="14"/>
      <c r="Q155" s="14"/>
      <c r="R155" s="14"/>
      <c r="S155" s="14"/>
    </row>
    <row r="156" spans="1:21" s="22" customFormat="1" ht="12.75">
      <c r="A156" s="88" t="s">
        <v>308</v>
      </c>
      <c r="B156" s="123" t="s">
        <v>309</v>
      </c>
      <c r="C156" s="89" t="s">
        <v>27</v>
      </c>
      <c r="D156" s="88" t="s">
        <v>86</v>
      </c>
      <c r="E156" s="91">
        <v>2</v>
      </c>
      <c r="F156" s="152">
        <v>14.02</v>
      </c>
      <c r="G156" s="93">
        <v>0</v>
      </c>
      <c r="H156" s="93">
        <f t="shared" si="24"/>
        <v>0</v>
      </c>
      <c r="I156" s="92">
        <v>59.84</v>
      </c>
      <c r="J156" s="93">
        <v>0</v>
      </c>
      <c r="K156" s="93">
        <f t="shared" si="25"/>
        <v>0</v>
      </c>
      <c r="L156" s="93">
        <f t="shared" si="26"/>
        <v>0</v>
      </c>
      <c r="M156" s="93">
        <f t="shared" si="27"/>
        <v>0</v>
      </c>
      <c r="N156" s="13"/>
      <c r="O156" s="14"/>
      <c r="P156" s="14"/>
      <c r="Q156" s="14"/>
      <c r="R156" s="14"/>
      <c r="S156" s="14"/>
      <c r="T156" s="15"/>
      <c r="U156" s="15"/>
    </row>
    <row r="157" spans="1:19" s="15" customFormat="1" ht="12.75">
      <c r="A157" s="88" t="s">
        <v>310</v>
      </c>
      <c r="B157" s="123" t="s">
        <v>311</v>
      </c>
      <c r="C157" s="89" t="s">
        <v>27</v>
      </c>
      <c r="D157" s="88" t="s">
        <v>86</v>
      </c>
      <c r="E157" s="91">
        <v>1</v>
      </c>
      <c r="F157" s="152">
        <v>14.02</v>
      </c>
      <c r="G157" s="93">
        <v>0</v>
      </c>
      <c r="H157" s="93">
        <f t="shared" si="24"/>
        <v>0</v>
      </c>
      <c r="I157" s="92">
        <v>164.4</v>
      </c>
      <c r="J157" s="93">
        <v>0</v>
      </c>
      <c r="K157" s="93">
        <f t="shared" si="25"/>
        <v>0</v>
      </c>
      <c r="L157" s="93">
        <f t="shared" si="26"/>
        <v>0</v>
      </c>
      <c r="M157" s="93">
        <f t="shared" si="27"/>
        <v>0</v>
      </c>
      <c r="N157" s="13"/>
      <c r="O157" s="14"/>
      <c r="P157" s="14"/>
      <c r="Q157" s="14"/>
      <c r="R157" s="14"/>
      <c r="S157" s="14"/>
    </row>
    <row r="158" spans="1:19" s="15" customFormat="1" ht="12.75">
      <c r="A158" s="88" t="s">
        <v>312</v>
      </c>
      <c r="B158" s="123" t="s">
        <v>313</v>
      </c>
      <c r="C158" s="89" t="s">
        <v>27</v>
      </c>
      <c r="D158" s="88" t="s">
        <v>86</v>
      </c>
      <c r="E158" s="91">
        <v>8</v>
      </c>
      <c r="F158" s="152">
        <v>14.02</v>
      </c>
      <c r="G158" s="93">
        <v>0</v>
      </c>
      <c r="H158" s="93">
        <f t="shared" si="24"/>
        <v>0</v>
      </c>
      <c r="I158" s="92">
        <v>99.17</v>
      </c>
      <c r="J158" s="93">
        <v>0</v>
      </c>
      <c r="K158" s="93">
        <f t="shared" si="25"/>
        <v>0</v>
      </c>
      <c r="L158" s="93">
        <f t="shared" si="26"/>
        <v>0</v>
      </c>
      <c r="M158" s="93">
        <f t="shared" si="27"/>
        <v>0</v>
      </c>
      <c r="N158" s="13"/>
      <c r="O158" s="14"/>
      <c r="P158" s="14"/>
      <c r="Q158" s="14"/>
      <c r="R158" s="14"/>
      <c r="S158" s="14"/>
    </row>
    <row r="159" spans="1:19" ht="12.75">
      <c r="A159" s="142" t="s">
        <v>314</v>
      </c>
      <c r="B159" s="123" t="s">
        <v>315</v>
      </c>
      <c r="C159" s="89" t="s">
        <v>27</v>
      </c>
      <c r="D159" s="88" t="s">
        <v>86</v>
      </c>
      <c r="E159" s="91">
        <v>1</v>
      </c>
      <c r="F159" s="152">
        <v>8.36</v>
      </c>
      <c r="G159" s="93">
        <v>0</v>
      </c>
      <c r="H159" s="93">
        <f t="shared" si="24"/>
        <v>0</v>
      </c>
      <c r="I159" s="92">
        <v>122.01</v>
      </c>
      <c r="J159" s="93">
        <v>0</v>
      </c>
      <c r="K159" s="93">
        <f t="shared" si="25"/>
        <v>0</v>
      </c>
      <c r="L159" s="93">
        <f t="shared" si="26"/>
        <v>0</v>
      </c>
      <c r="M159" s="93">
        <f t="shared" si="27"/>
        <v>0</v>
      </c>
      <c r="N159" s="6"/>
      <c r="O159" s="12"/>
      <c r="P159" s="12"/>
      <c r="Q159" s="12"/>
      <c r="R159" s="12"/>
      <c r="S159" s="12"/>
    </row>
    <row r="160" spans="1:19" ht="12.75">
      <c r="A160" s="103" t="s">
        <v>316</v>
      </c>
      <c r="B160" s="135" t="s">
        <v>317</v>
      </c>
      <c r="C160" s="85"/>
      <c r="D160" s="85"/>
      <c r="E160" s="139"/>
      <c r="F160" s="136"/>
      <c r="G160" s="136"/>
      <c r="H160" s="136"/>
      <c r="I160" s="136"/>
      <c r="J160" s="136"/>
      <c r="K160" s="136"/>
      <c r="L160" s="136"/>
      <c r="M160" s="136">
        <f>ROUND(SUM(M161:M166),2)</f>
        <v>0</v>
      </c>
      <c r="N160" s="6"/>
      <c r="O160" s="12"/>
      <c r="P160" s="12"/>
      <c r="Q160" s="12"/>
      <c r="R160" s="12"/>
      <c r="S160" s="12"/>
    </row>
    <row r="161" spans="1:21" s="15" customFormat="1" ht="12.75">
      <c r="A161" s="88" t="s">
        <v>318</v>
      </c>
      <c r="B161" s="123" t="s">
        <v>319</v>
      </c>
      <c r="C161" s="89" t="s">
        <v>27</v>
      </c>
      <c r="D161" s="88" t="s">
        <v>40</v>
      </c>
      <c r="E161" s="91">
        <v>3900</v>
      </c>
      <c r="F161" s="92">
        <v>0.81</v>
      </c>
      <c r="G161" s="93">
        <v>0</v>
      </c>
      <c r="H161" s="93">
        <f aca="true" t="shared" si="28" ref="H161:H166">ROUND(E161*G161,2)</f>
        <v>0</v>
      </c>
      <c r="I161" s="92">
        <v>1.02</v>
      </c>
      <c r="J161" s="93">
        <v>0</v>
      </c>
      <c r="K161" s="93">
        <f aca="true" t="shared" si="29" ref="K161:K166">ROUND(J161*E161,2)</f>
        <v>0</v>
      </c>
      <c r="L161" s="93">
        <f aca="true" t="shared" si="30" ref="L161:L166">ROUND(G161+J161,2)</f>
        <v>0</v>
      </c>
      <c r="M161" s="94">
        <f aca="true" t="shared" si="31" ref="M161:M166">ROUND(K161+H161,2)</f>
        <v>0</v>
      </c>
      <c r="N161" s="26"/>
      <c r="O161" s="27"/>
      <c r="P161" s="27"/>
      <c r="Q161" s="27"/>
      <c r="R161" s="27"/>
      <c r="S161" s="27"/>
      <c r="T161" s="22"/>
      <c r="U161" s="22"/>
    </row>
    <row r="162" spans="1:21" s="15" customFormat="1" ht="12.75">
      <c r="A162" s="88" t="s">
        <v>320</v>
      </c>
      <c r="B162" s="123" t="s">
        <v>321</v>
      </c>
      <c r="C162" s="89" t="s">
        <v>27</v>
      </c>
      <c r="D162" s="88" t="s">
        <v>40</v>
      </c>
      <c r="E162" s="91">
        <v>250</v>
      </c>
      <c r="F162" s="92">
        <v>0.98</v>
      </c>
      <c r="G162" s="93">
        <v>0</v>
      </c>
      <c r="H162" s="93">
        <f t="shared" si="28"/>
        <v>0</v>
      </c>
      <c r="I162" s="92">
        <v>1.75</v>
      </c>
      <c r="J162" s="93">
        <v>0</v>
      </c>
      <c r="K162" s="93">
        <f t="shared" si="29"/>
        <v>0</v>
      </c>
      <c r="L162" s="93">
        <f t="shared" si="30"/>
        <v>0</v>
      </c>
      <c r="M162" s="94">
        <f t="shared" si="31"/>
        <v>0</v>
      </c>
      <c r="N162" s="26"/>
      <c r="O162" s="27"/>
      <c r="P162" s="27"/>
      <c r="Q162" s="27"/>
      <c r="R162" s="27"/>
      <c r="S162" s="27"/>
      <c r="T162" s="22"/>
      <c r="U162" s="22"/>
    </row>
    <row r="163" spans="1:21" s="15" customFormat="1" ht="12.75">
      <c r="A163" s="88" t="s">
        <v>322</v>
      </c>
      <c r="B163" s="123" t="s">
        <v>323</v>
      </c>
      <c r="C163" s="89" t="s">
        <v>27</v>
      </c>
      <c r="D163" s="88" t="s">
        <v>40</v>
      </c>
      <c r="E163" s="91">
        <v>15</v>
      </c>
      <c r="F163" s="92">
        <v>2.49</v>
      </c>
      <c r="G163" s="93">
        <v>0</v>
      </c>
      <c r="H163" s="93">
        <f t="shared" si="28"/>
        <v>0</v>
      </c>
      <c r="I163" s="92">
        <v>5.9</v>
      </c>
      <c r="J163" s="93">
        <v>0</v>
      </c>
      <c r="K163" s="93">
        <f t="shared" si="29"/>
        <v>0</v>
      </c>
      <c r="L163" s="93">
        <f t="shared" si="30"/>
        <v>0</v>
      </c>
      <c r="M163" s="94">
        <f t="shared" si="31"/>
        <v>0</v>
      </c>
      <c r="N163" s="26"/>
      <c r="O163" s="27"/>
      <c r="P163" s="27"/>
      <c r="Q163" s="27"/>
      <c r="R163" s="27"/>
      <c r="S163" s="27"/>
      <c r="T163" s="22"/>
      <c r="U163" s="22"/>
    </row>
    <row r="164" spans="1:19" s="15" customFormat="1" ht="12.75">
      <c r="A164" s="88" t="s">
        <v>324</v>
      </c>
      <c r="B164" s="123" t="s">
        <v>325</v>
      </c>
      <c r="C164" s="89" t="s">
        <v>27</v>
      </c>
      <c r="D164" s="88" t="s">
        <v>40</v>
      </c>
      <c r="E164" s="91">
        <v>60</v>
      </c>
      <c r="F164" s="92">
        <v>2.65</v>
      </c>
      <c r="G164" s="93">
        <v>0</v>
      </c>
      <c r="H164" s="93">
        <f t="shared" si="28"/>
        <v>0</v>
      </c>
      <c r="I164" s="92">
        <v>9.1</v>
      </c>
      <c r="J164" s="93">
        <v>0</v>
      </c>
      <c r="K164" s="93">
        <f t="shared" si="29"/>
        <v>0</v>
      </c>
      <c r="L164" s="93">
        <f t="shared" si="30"/>
        <v>0</v>
      </c>
      <c r="M164" s="94">
        <f t="shared" si="31"/>
        <v>0</v>
      </c>
      <c r="N164" s="13"/>
      <c r="O164" s="14"/>
      <c r="P164" s="14"/>
      <c r="Q164" s="14"/>
      <c r="R164" s="14"/>
      <c r="S164" s="14"/>
    </row>
    <row r="165" spans="1:19" s="15" customFormat="1" ht="12.75">
      <c r="A165" s="88" t="s">
        <v>326</v>
      </c>
      <c r="B165" s="123" t="s">
        <v>327</v>
      </c>
      <c r="C165" s="89" t="s">
        <v>27</v>
      </c>
      <c r="D165" s="88" t="s">
        <v>40</v>
      </c>
      <c r="E165" s="91">
        <v>30</v>
      </c>
      <c r="F165" s="92">
        <v>3.27</v>
      </c>
      <c r="G165" s="93">
        <v>0</v>
      </c>
      <c r="H165" s="93">
        <f t="shared" si="28"/>
        <v>0</v>
      </c>
      <c r="I165" s="92">
        <v>11.97</v>
      </c>
      <c r="J165" s="93">
        <v>0</v>
      </c>
      <c r="K165" s="93">
        <f t="shared" si="29"/>
        <v>0</v>
      </c>
      <c r="L165" s="93">
        <f t="shared" si="30"/>
        <v>0</v>
      </c>
      <c r="M165" s="94">
        <f t="shared" si="31"/>
        <v>0</v>
      </c>
      <c r="N165" s="13"/>
      <c r="O165" s="14"/>
      <c r="P165" s="14"/>
      <c r="Q165" s="14"/>
      <c r="R165" s="14"/>
      <c r="S165" s="14"/>
    </row>
    <row r="166" spans="1:19" s="15" customFormat="1" ht="12.75">
      <c r="A166" s="88" t="s">
        <v>328</v>
      </c>
      <c r="B166" s="123" t="s">
        <v>329</v>
      </c>
      <c r="C166" s="89" t="s">
        <v>27</v>
      </c>
      <c r="D166" s="88" t="s">
        <v>40</v>
      </c>
      <c r="E166" s="91">
        <v>120</v>
      </c>
      <c r="F166" s="92">
        <v>5.3</v>
      </c>
      <c r="G166" s="93">
        <v>0</v>
      </c>
      <c r="H166" s="93">
        <f t="shared" si="28"/>
        <v>0</v>
      </c>
      <c r="I166" s="92">
        <v>22.33</v>
      </c>
      <c r="J166" s="93">
        <v>0</v>
      </c>
      <c r="K166" s="93">
        <f t="shared" si="29"/>
        <v>0</v>
      </c>
      <c r="L166" s="93">
        <f t="shared" si="30"/>
        <v>0</v>
      </c>
      <c r="M166" s="94">
        <f t="shared" si="31"/>
        <v>0</v>
      </c>
      <c r="N166" s="13"/>
      <c r="O166" s="14"/>
      <c r="P166" s="14"/>
      <c r="Q166" s="14"/>
      <c r="R166" s="14"/>
      <c r="S166" s="14"/>
    </row>
    <row r="167" spans="1:19" ht="12.75">
      <c r="A167" s="103" t="s">
        <v>330</v>
      </c>
      <c r="B167" s="135" t="s">
        <v>331</v>
      </c>
      <c r="C167" s="85"/>
      <c r="D167" s="85"/>
      <c r="E167" s="139"/>
      <c r="F167" s="136"/>
      <c r="G167" s="136"/>
      <c r="H167" s="136"/>
      <c r="I167" s="136"/>
      <c r="J167" s="136"/>
      <c r="K167" s="136"/>
      <c r="L167" s="136"/>
      <c r="M167" s="136">
        <f>ROUND(SUM(M168:M172),2)</f>
        <v>0</v>
      </c>
      <c r="N167" s="6"/>
      <c r="O167" s="12"/>
      <c r="P167" s="12"/>
      <c r="Q167" s="12"/>
      <c r="R167" s="12"/>
      <c r="S167" s="12"/>
    </row>
    <row r="168" spans="1:21" s="22" customFormat="1" ht="12.75">
      <c r="A168" s="88" t="s">
        <v>332</v>
      </c>
      <c r="B168" s="123" t="s">
        <v>333</v>
      </c>
      <c r="C168" s="89" t="s">
        <v>27</v>
      </c>
      <c r="D168" s="88" t="s">
        <v>40</v>
      </c>
      <c r="E168" s="91">
        <v>900</v>
      </c>
      <c r="F168" s="92">
        <v>2.34</v>
      </c>
      <c r="G168" s="93">
        <v>0</v>
      </c>
      <c r="H168" s="93">
        <f>ROUND(E168*G168,2)</f>
        <v>0</v>
      </c>
      <c r="I168" s="92">
        <v>1.2</v>
      </c>
      <c r="J168" s="93">
        <v>0</v>
      </c>
      <c r="K168" s="93">
        <f>ROUND(J168*E168,2)</f>
        <v>0</v>
      </c>
      <c r="L168" s="93">
        <f>ROUND(G168+J168,2)</f>
        <v>0</v>
      </c>
      <c r="M168" s="94">
        <f>ROUND(K168+H168,2)</f>
        <v>0</v>
      </c>
      <c r="N168" s="13"/>
      <c r="O168" s="14"/>
      <c r="P168" s="14"/>
      <c r="Q168" s="14"/>
      <c r="R168" s="14"/>
      <c r="S168" s="14"/>
      <c r="T168" s="15"/>
      <c r="U168" s="15"/>
    </row>
    <row r="169" spans="1:21" s="15" customFormat="1" ht="12.75">
      <c r="A169" s="88" t="s">
        <v>334</v>
      </c>
      <c r="B169" s="123" t="s">
        <v>335</v>
      </c>
      <c r="C169" s="89" t="s">
        <v>27</v>
      </c>
      <c r="D169" s="88" t="s">
        <v>40</v>
      </c>
      <c r="E169" s="91">
        <v>75</v>
      </c>
      <c r="F169" s="92">
        <v>2.34</v>
      </c>
      <c r="G169" s="93">
        <v>0</v>
      </c>
      <c r="H169" s="93">
        <f>ROUND(E169*G169,2)</f>
        <v>0</v>
      </c>
      <c r="I169" s="92">
        <v>1.78</v>
      </c>
      <c r="J169" s="93">
        <v>0</v>
      </c>
      <c r="K169" s="93">
        <f>ROUND(J169*E169,2)</f>
        <v>0</v>
      </c>
      <c r="L169" s="93">
        <f>ROUND(G169+J169,2)</f>
        <v>0</v>
      </c>
      <c r="M169" s="94">
        <f>ROUND(K169+H169,2)</f>
        <v>0</v>
      </c>
      <c r="N169" s="26"/>
      <c r="O169" s="27"/>
      <c r="P169" s="27"/>
      <c r="Q169" s="27"/>
      <c r="R169" s="27"/>
      <c r="S169" s="27"/>
      <c r="T169" s="22"/>
      <c r="U169" s="22"/>
    </row>
    <row r="170" spans="1:19" ht="12.75">
      <c r="A170" s="142" t="s">
        <v>336</v>
      </c>
      <c r="B170" s="123" t="s">
        <v>337</v>
      </c>
      <c r="C170" s="141" t="s">
        <v>27</v>
      </c>
      <c r="D170" s="142" t="s">
        <v>40</v>
      </c>
      <c r="E170" s="148">
        <v>249</v>
      </c>
      <c r="F170" s="92">
        <v>5.11</v>
      </c>
      <c r="G170" s="93">
        <v>0</v>
      </c>
      <c r="H170" s="93">
        <f>ROUND(E170*G170,2)</f>
        <v>0</v>
      </c>
      <c r="I170" s="92">
        <v>2.36</v>
      </c>
      <c r="J170" s="93">
        <v>0</v>
      </c>
      <c r="K170" s="93">
        <f>ROUND(J170*E170,2)</f>
        <v>0</v>
      </c>
      <c r="L170" s="93">
        <f>ROUND(G170+J170,2)</f>
        <v>0</v>
      </c>
      <c r="M170" s="94">
        <f>ROUND(K170+H170,2)</f>
        <v>0</v>
      </c>
      <c r="N170" s="6"/>
      <c r="O170" s="12"/>
      <c r="P170" s="12"/>
      <c r="Q170" s="12"/>
      <c r="R170" s="12"/>
      <c r="S170" s="12"/>
    </row>
    <row r="171" spans="1:19" ht="12.75">
      <c r="A171" s="142" t="s">
        <v>338</v>
      </c>
      <c r="B171" s="123" t="s">
        <v>339</v>
      </c>
      <c r="C171" s="141" t="s">
        <v>27</v>
      </c>
      <c r="D171" s="142" t="s">
        <v>40</v>
      </c>
      <c r="E171" s="148">
        <v>18</v>
      </c>
      <c r="F171" s="92">
        <v>11.5</v>
      </c>
      <c r="G171" s="93">
        <v>0</v>
      </c>
      <c r="H171" s="93">
        <f>ROUND(E171*G171,2)</f>
        <v>0</v>
      </c>
      <c r="I171" s="92">
        <v>5.63</v>
      </c>
      <c r="J171" s="93">
        <v>0</v>
      </c>
      <c r="K171" s="93">
        <f>ROUND(J171*E171,2)</f>
        <v>0</v>
      </c>
      <c r="L171" s="93">
        <f>ROUND(G171+J171,2)</f>
        <v>0</v>
      </c>
      <c r="M171" s="94">
        <f>ROUND(K171+H171,2)</f>
        <v>0</v>
      </c>
      <c r="N171" s="6"/>
      <c r="O171" s="12"/>
      <c r="P171" s="12"/>
      <c r="Q171" s="12"/>
      <c r="R171" s="12"/>
      <c r="S171" s="12"/>
    </row>
    <row r="172" spans="1:19" ht="12.75">
      <c r="A172" s="142" t="s">
        <v>340</v>
      </c>
      <c r="B172" s="123" t="s">
        <v>341</v>
      </c>
      <c r="C172" s="141" t="s">
        <v>27</v>
      </c>
      <c r="D172" s="142" t="s">
        <v>40</v>
      </c>
      <c r="E172" s="148">
        <v>30</v>
      </c>
      <c r="F172" s="92">
        <v>16.56</v>
      </c>
      <c r="G172" s="93">
        <v>0</v>
      </c>
      <c r="H172" s="93">
        <f>ROUND(E172*G172,2)</f>
        <v>0</v>
      </c>
      <c r="I172" s="92">
        <v>14.34</v>
      </c>
      <c r="J172" s="93">
        <v>0</v>
      </c>
      <c r="K172" s="93">
        <f>ROUND(J172*E172,2)</f>
        <v>0</v>
      </c>
      <c r="L172" s="93">
        <f>ROUND(G172+J172,2)</f>
        <v>0</v>
      </c>
      <c r="M172" s="94">
        <f>ROUND(K172+H172,2)</f>
        <v>0</v>
      </c>
      <c r="N172" s="6"/>
      <c r="O172" s="12"/>
      <c r="P172" s="12"/>
      <c r="Q172" s="12"/>
      <c r="R172" s="12"/>
      <c r="S172" s="12"/>
    </row>
    <row r="173" spans="1:19" ht="12.75">
      <c r="A173" s="103" t="s">
        <v>342</v>
      </c>
      <c r="B173" s="135" t="s">
        <v>343</v>
      </c>
      <c r="C173" s="85"/>
      <c r="D173" s="85"/>
      <c r="E173" s="139"/>
      <c r="F173" s="136"/>
      <c r="G173" s="136"/>
      <c r="H173" s="136"/>
      <c r="I173" s="136"/>
      <c r="J173" s="136"/>
      <c r="K173" s="136"/>
      <c r="L173" s="136"/>
      <c r="M173" s="136">
        <f>ROUND(SUM(M174:M181),2)</f>
        <v>0</v>
      </c>
      <c r="N173" s="6"/>
      <c r="O173" s="12"/>
      <c r="P173" s="12"/>
      <c r="Q173" s="12"/>
      <c r="R173" s="12"/>
      <c r="S173" s="12"/>
    </row>
    <row r="174" spans="1:19" s="15" customFormat="1" ht="12.75">
      <c r="A174" s="88" t="s">
        <v>344</v>
      </c>
      <c r="B174" s="123" t="s">
        <v>345</v>
      </c>
      <c r="C174" s="89" t="s">
        <v>27</v>
      </c>
      <c r="D174" s="88" t="s">
        <v>86</v>
      </c>
      <c r="E174" s="91">
        <v>170</v>
      </c>
      <c r="F174" s="92">
        <v>2.34</v>
      </c>
      <c r="G174" s="93">
        <v>0</v>
      </c>
      <c r="H174" s="93">
        <f aca="true" t="shared" si="32" ref="H174:H181">ROUND(E174*G174,2)</f>
        <v>0</v>
      </c>
      <c r="I174" s="92">
        <v>1.04</v>
      </c>
      <c r="J174" s="93">
        <v>0</v>
      </c>
      <c r="K174" s="93">
        <f aca="true" t="shared" si="33" ref="K174:K181">ROUND(J174*E174,2)</f>
        <v>0</v>
      </c>
      <c r="L174" s="93">
        <f aca="true" t="shared" si="34" ref="L174:L181">ROUND(G174+J174,2)</f>
        <v>0</v>
      </c>
      <c r="M174" s="94">
        <f aca="true" t="shared" si="35" ref="M174:M181">ROUND(K174+H174,2)</f>
        <v>0</v>
      </c>
      <c r="N174" s="13"/>
      <c r="O174" s="14"/>
      <c r="P174" s="14"/>
      <c r="Q174" s="14"/>
      <c r="R174" s="14"/>
      <c r="S174" s="14"/>
    </row>
    <row r="175" spans="1:19" s="15" customFormat="1" ht="12.75">
      <c r="A175" s="88" t="s">
        <v>346</v>
      </c>
      <c r="B175" s="123" t="s">
        <v>347</v>
      </c>
      <c r="C175" s="89" t="s">
        <v>27</v>
      </c>
      <c r="D175" s="88" t="s">
        <v>86</v>
      </c>
      <c r="E175" s="91">
        <v>2</v>
      </c>
      <c r="F175" s="92">
        <v>2.34</v>
      </c>
      <c r="G175" s="93">
        <v>0</v>
      </c>
      <c r="H175" s="93">
        <f t="shared" si="32"/>
        <v>0</v>
      </c>
      <c r="I175" s="92">
        <v>1.7</v>
      </c>
      <c r="J175" s="93">
        <v>0</v>
      </c>
      <c r="K175" s="93">
        <f t="shared" si="33"/>
        <v>0</v>
      </c>
      <c r="L175" s="93">
        <f t="shared" si="34"/>
        <v>0</v>
      </c>
      <c r="M175" s="94">
        <f t="shared" si="35"/>
        <v>0</v>
      </c>
      <c r="N175" s="13"/>
      <c r="O175" s="14"/>
      <c r="P175" s="14"/>
      <c r="Q175" s="14"/>
      <c r="R175" s="14"/>
      <c r="S175" s="14"/>
    </row>
    <row r="176" spans="1:19" s="15" customFormat="1" ht="12.75">
      <c r="A176" s="88" t="s">
        <v>348</v>
      </c>
      <c r="B176" s="123" t="s">
        <v>349</v>
      </c>
      <c r="C176" s="89" t="s">
        <v>27</v>
      </c>
      <c r="D176" s="88" t="s">
        <v>86</v>
      </c>
      <c r="E176" s="91">
        <v>89</v>
      </c>
      <c r="F176" s="92">
        <v>2.34</v>
      </c>
      <c r="G176" s="93">
        <v>0</v>
      </c>
      <c r="H176" s="93">
        <f t="shared" si="32"/>
        <v>0</v>
      </c>
      <c r="I176" s="92">
        <v>3.06</v>
      </c>
      <c r="J176" s="93">
        <v>0</v>
      </c>
      <c r="K176" s="93">
        <f t="shared" si="33"/>
        <v>0</v>
      </c>
      <c r="L176" s="93">
        <f t="shared" si="34"/>
        <v>0</v>
      </c>
      <c r="M176" s="94">
        <f t="shared" si="35"/>
        <v>0</v>
      </c>
      <c r="N176" s="13"/>
      <c r="O176" s="14"/>
      <c r="P176" s="14"/>
      <c r="Q176" s="14"/>
      <c r="R176" s="14"/>
      <c r="S176" s="14"/>
    </row>
    <row r="177" spans="1:21" ht="12.75">
      <c r="A177" s="88" t="s">
        <v>350</v>
      </c>
      <c r="B177" s="123" t="s">
        <v>351</v>
      </c>
      <c r="C177" s="89" t="s">
        <v>19</v>
      </c>
      <c r="D177" s="88" t="s">
        <v>86</v>
      </c>
      <c r="E177" s="91">
        <v>1</v>
      </c>
      <c r="F177" s="92">
        <v>3.5</v>
      </c>
      <c r="G177" s="93">
        <v>0</v>
      </c>
      <c r="H177" s="93">
        <f t="shared" si="32"/>
        <v>0</v>
      </c>
      <c r="I177" s="92">
        <v>33.79</v>
      </c>
      <c r="J177" s="93">
        <v>0</v>
      </c>
      <c r="K177" s="93">
        <f t="shared" si="33"/>
        <v>0</v>
      </c>
      <c r="L177" s="93">
        <f t="shared" si="34"/>
        <v>0</v>
      </c>
      <c r="M177" s="94">
        <f t="shared" si="35"/>
        <v>0</v>
      </c>
      <c r="N177" s="28"/>
      <c r="O177" s="29"/>
      <c r="P177" s="29"/>
      <c r="Q177" s="29"/>
      <c r="R177" s="29"/>
      <c r="S177" s="29"/>
      <c r="T177" s="21"/>
      <c r="U177" s="21"/>
    </row>
    <row r="178" spans="1:21" ht="12.75">
      <c r="A178" s="88" t="s">
        <v>352</v>
      </c>
      <c r="B178" s="123" t="s">
        <v>353</v>
      </c>
      <c r="C178" s="89" t="s">
        <v>19</v>
      </c>
      <c r="D178" s="88" t="s">
        <v>86</v>
      </c>
      <c r="E178" s="91">
        <v>1</v>
      </c>
      <c r="F178" s="92">
        <v>3.5</v>
      </c>
      <c r="G178" s="93">
        <v>0</v>
      </c>
      <c r="H178" s="93">
        <f t="shared" si="32"/>
        <v>0</v>
      </c>
      <c r="I178" s="92">
        <v>21.27</v>
      </c>
      <c r="J178" s="93">
        <v>0</v>
      </c>
      <c r="K178" s="93">
        <f t="shared" si="33"/>
        <v>0</v>
      </c>
      <c r="L178" s="93">
        <f t="shared" si="34"/>
        <v>0</v>
      </c>
      <c r="M178" s="94">
        <f t="shared" si="35"/>
        <v>0</v>
      </c>
      <c r="N178" s="28"/>
      <c r="O178" s="29"/>
      <c r="P178" s="29"/>
      <c r="Q178" s="29"/>
      <c r="R178" s="29"/>
      <c r="S178" s="29"/>
      <c r="T178" s="21"/>
      <c r="U178" s="21"/>
    </row>
    <row r="179" spans="1:21" s="15" customFormat="1" ht="12.75">
      <c r="A179" s="88" t="s">
        <v>354</v>
      </c>
      <c r="B179" s="123" t="s">
        <v>355</v>
      </c>
      <c r="C179" s="89" t="s">
        <v>19</v>
      </c>
      <c r="D179" s="88" t="s">
        <v>86</v>
      </c>
      <c r="E179" s="91">
        <v>1</v>
      </c>
      <c r="F179" s="92">
        <v>11.69</v>
      </c>
      <c r="G179" s="93">
        <v>0</v>
      </c>
      <c r="H179" s="93">
        <f t="shared" si="32"/>
        <v>0</v>
      </c>
      <c r="I179" s="92">
        <v>22.09</v>
      </c>
      <c r="J179" s="93">
        <v>0</v>
      </c>
      <c r="K179" s="93">
        <f t="shared" si="33"/>
        <v>0</v>
      </c>
      <c r="L179" s="93">
        <f t="shared" si="34"/>
        <v>0</v>
      </c>
      <c r="M179" s="94">
        <f t="shared" si="35"/>
        <v>0</v>
      </c>
      <c r="N179" s="26"/>
      <c r="O179" s="27"/>
      <c r="P179" s="27"/>
      <c r="Q179" s="27"/>
      <c r="R179" s="27"/>
      <c r="S179" s="27"/>
      <c r="T179" s="22"/>
      <c r="U179" s="22"/>
    </row>
    <row r="180" spans="1:21" ht="12.75">
      <c r="A180" s="88" t="s">
        <v>356</v>
      </c>
      <c r="B180" s="123" t="s">
        <v>357</v>
      </c>
      <c r="C180" s="89" t="s">
        <v>19</v>
      </c>
      <c r="D180" s="88" t="s">
        <v>86</v>
      </c>
      <c r="E180" s="91">
        <v>5</v>
      </c>
      <c r="F180" s="92">
        <v>3.5</v>
      </c>
      <c r="G180" s="93">
        <v>0</v>
      </c>
      <c r="H180" s="93">
        <f t="shared" si="32"/>
        <v>0</v>
      </c>
      <c r="I180" s="153">
        <v>31.14</v>
      </c>
      <c r="J180" s="93">
        <v>0</v>
      </c>
      <c r="K180" s="93">
        <f t="shared" si="33"/>
        <v>0</v>
      </c>
      <c r="L180" s="93">
        <f t="shared" si="34"/>
        <v>0</v>
      </c>
      <c r="M180" s="94">
        <f t="shared" si="35"/>
        <v>0</v>
      </c>
      <c r="N180" s="28"/>
      <c r="O180" s="29"/>
      <c r="P180" s="29"/>
      <c r="Q180" s="29"/>
      <c r="R180" s="29"/>
      <c r="S180" s="29"/>
      <c r="T180" s="21"/>
      <c r="U180" s="21"/>
    </row>
    <row r="181" spans="1:21" s="15" customFormat="1" ht="12.75">
      <c r="A181" s="88" t="s">
        <v>358</v>
      </c>
      <c r="B181" s="123" t="s">
        <v>359</v>
      </c>
      <c r="C181" s="89" t="s">
        <v>19</v>
      </c>
      <c r="D181" s="88" t="s">
        <v>86</v>
      </c>
      <c r="E181" s="91">
        <v>2</v>
      </c>
      <c r="F181" s="92">
        <v>12.31</v>
      </c>
      <c r="G181" s="93">
        <v>0</v>
      </c>
      <c r="H181" s="93">
        <f t="shared" si="32"/>
        <v>0</v>
      </c>
      <c r="I181" s="92">
        <v>17.43</v>
      </c>
      <c r="J181" s="93">
        <v>0</v>
      </c>
      <c r="K181" s="93">
        <f t="shared" si="33"/>
        <v>0</v>
      </c>
      <c r="L181" s="93">
        <f t="shared" si="34"/>
        <v>0</v>
      </c>
      <c r="M181" s="94">
        <f t="shared" si="35"/>
        <v>0</v>
      </c>
      <c r="N181" s="26"/>
      <c r="O181" s="27"/>
      <c r="P181" s="27"/>
      <c r="Q181" s="27"/>
      <c r="R181" s="27"/>
      <c r="S181" s="27"/>
      <c r="T181" s="22"/>
      <c r="U181" s="22"/>
    </row>
    <row r="182" spans="1:21" ht="12.75">
      <c r="A182" s="103" t="s">
        <v>360</v>
      </c>
      <c r="B182" s="135" t="s">
        <v>361</v>
      </c>
      <c r="C182" s="85"/>
      <c r="D182" s="85"/>
      <c r="E182" s="139"/>
      <c r="F182" s="136"/>
      <c r="G182" s="136"/>
      <c r="H182" s="136"/>
      <c r="I182" s="136"/>
      <c r="J182" s="136"/>
      <c r="K182" s="136"/>
      <c r="L182" s="136"/>
      <c r="M182" s="136">
        <f>ROUND(SUM(M183:M194),2)</f>
        <v>0</v>
      </c>
      <c r="N182" s="28"/>
      <c r="O182" s="29"/>
      <c r="P182" s="29"/>
      <c r="Q182" s="29"/>
      <c r="R182" s="29"/>
      <c r="S182" s="29"/>
      <c r="T182" s="21"/>
      <c r="U182" s="21"/>
    </row>
    <row r="183" spans="1:19" ht="45">
      <c r="A183" s="142" t="s">
        <v>362</v>
      </c>
      <c r="B183" s="89" t="s">
        <v>363</v>
      </c>
      <c r="C183" s="141" t="s">
        <v>27</v>
      </c>
      <c r="D183" s="88" t="s">
        <v>86</v>
      </c>
      <c r="E183" s="91">
        <v>21</v>
      </c>
      <c r="F183" s="92">
        <v>16.72</v>
      </c>
      <c r="G183" s="93">
        <v>0</v>
      </c>
      <c r="H183" s="93">
        <f aca="true" t="shared" si="36" ref="H183:H194">ROUND(E183*G183,2)</f>
        <v>0</v>
      </c>
      <c r="I183" s="92">
        <v>79.09</v>
      </c>
      <c r="J183" s="93">
        <v>0</v>
      </c>
      <c r="K183" s="93">
        <f aca="true" t="shared" si="37" ref="K183:K194">ROUND(J183*E183,2)</f>
        <v>0</v>
      </c>
      <c r="L183" s="93">
        <f aca="true" t="shared" si="38" ref="L183:L194">ROUND(G183+J183,2)</f>
        <v>0</v>
      </c>
      <c r="M183" s="94">
        <f>K183+H183</f>
        <v>0</v>
      </c>
      <c r="N183" s="6"/>
      <c r="O183" s="12"/>
      <c r="P183" s="12"/>
      <c r="Q183" s="12"/>
      <c r="R183" s="12"/>
      <c r="S183" s="12"/>
    </row>
    <row r="184" spans="1:19" ht="56.25">
      <c r="A184" s="142" t="s">
        <v>364</v>
      </c>
      <c r="B184" s="89" t="s">
        <v>365</v>
      </c>
      <c r="C184" s="89" t="s">
        <v>27</v>
      </c>
      <c r="D184" s="88" t="s">
        <v>86</v>
      </c>
      <c r="E184" s="91">
        <v>7</v>
      </c>
      <c r="F184" s="92">
        <v>16.72</v>
      </c>
      <c r="G184" s="93">
        <v>0</v>
      </c>
      <c r="H184" s="93">
        <f t="shared" si="36"/>
        <v>0</v>
      </c>
      <c r="I184" s="93">
        <v>167.54</v>
      </c>
      <c r="J184" s="93">
        <v>0</v>
      </c>
      <c r="K184" s="93">
        <f t="shared" si="37"/>
        <v>0</v>
      </c>
      <c r="L184" s="93">
        <f t="shared" si="38"/>
        <v>0</v>
      </c>
      <c r="M184" s="94">
        <f aca="true" t="shared" si="39" ref="M184:M194">ROUND(K184+H184,2)</f>
        <v>0</v>
      </c>
      <c r="N184" s="6"/>
      <c r="O184" s="12"/>
      <c r="P184" s="12"/>
      <c r="Q184" s="12"/>
      <c r="R184" s="12"/>
      <c r="S184" s="12"/>
    </row>
    <row r="185" spans="1:19" s="15" customFormat="1" ht="22.5">
      <c r="A185" s="142" t="s">
        <v>366</v>
      </c>
      <c r="B185" s="89" t="s">
        <v>367</v>
      </c>
      <c r="C185" s="89" t="s">
        <v>27</v>
      </c>
      <c r="D185" s="88" t="s">
        <v>86</v>
      </c>
      <c r="E185" s="91">
        <v>36</v>
      </c>
      <c r="F185" s="92">
        <v>16.72</v>
      </c>
      <c r="G185" s="93">
        <v>0</v>
      </c>
      <c r="H185" s="93">
        <f t="shared" si="36"/>
        <v>0</v>
      </c>
      <c r="I185" s="93">
        <v>193.94</v>
      </c>
      <c r="J185" s="93">
        <v>0</v>
      </c>
      <c r="K185" s="93">
        <f t="shared" si="37"/>
        <v>0</v>
      </c>
      <c r="L185" s="93">
        <f t="shared" si="38"/>
        <v>0</v>
      </c>
      <c r="M185" s="94">
        <f t="shared" si="39"/>
        <v>0</v>
      </c>
      <c r="N185" s="13"/>
      <c r="O185" s="14"/>
      <c r="P185" s="14"/>
      <c r="Q185" s="14"/>
      <c r="R185" s="14"/>
      <c r="S185" s="14"/>
    </row>
    <row r="186" spans="1:19" s="15" customFormat="1" ht="22.5">
      <c r="A186" s="142" t="s">
        <v>368</v>
      </c>
      <c r="B186" s="89" t="s">
        <v>369</v>
      </c>
      <c r="C186" s="89" t="s">
        <v>27</v>
      </c>
      <c r="D186" s="88" t="s">
        <v>86</v>
      </c>
      <c r="E186" s="91">
        <v>24</v>
      </c>
      <c r="F186" s="92">
        <v>7.79</v>
      </c>
      <c r="G186" s="93">
        <v>0</v>
      </c>
      <c r="H186" s="93">
        <f t="shared" si="36"/>
        <v>0</v>
      </c>
      <c r="I186" s="92">
        <v>156.01</v>
      </c>
      <c r="J186" s="93">
        <v>0</v>
      </c>
      <c r="K186" s="93">
        <f t="shared" si="37"/>
        <v>0</v>
      </c>
      <c r="L186" s="93">
        <f t="shared" si="38"/>
        <v>0</v>
      </c>
      <c r="M186" s="94">
        <f t="shared" si="39"/>
        <v>0</v>
      </c>
      <c r="N186" s="13"/>
      <c r="O186" s="14"/>
      <c r="P186" s="14"/>
      <c r="Q186" s="14"/>
      <c r="R186" s="14"/>
      <c r="S186" s="14"/>
    </row>
    <row r="187" spans="1:19" s="15" customFormat="1" ht="22.5">
      <c r="A187" s="142" t="s">
        <v>370</v>
      </c>
      <c r="B187" s="89" t="s">
        <v>371</v>
      </c>
      <c r="C187" s="89" t="s">
        <v>27</v>
      </c>
      <c r="D187" s="88" t="s">
        <v>86</v>
      </c>
      <c r="E187" s="91">
        <v>3</v>
      </c>
      <c r="F187" s="92">
        <v>16.72</v>
      </c>
      <c r="G187" s="93">
        <v>0</v>
      </c>
      <c r="H187" s="93">
        <f t="shared" si="36"/>
        <v>0</v>
      </c>
      <c r="I187" s="92">
        <v>99.34</v>
      </c>
      <c r="J187" s="93">
        <v>0</v>
      </c>
      <c r="K187" s="93">
        <f t="shared" si="37"/>
        <v>0</v>
      </c>
      <c r="L187" s="93">
        <f t="shared" si="38"/>
        <v>0</v>
      </c>
      <c r="M187" s="94">
        <f t="shared" si="39"/>
        <v>0</v>
      </c>
      <c r="N187" s="13"/>
      <c r="O187" s="14"/>
      <c r="P187" s="14"/>
      <c r="Q187" s="14"/>
      <c r="R187" s="14"/>
      <c r="S187" s="14"/>
    </row>
    <row r="188" spans="1:19" ht="90">
      <c r="A188" s="142" t="s">
        <v>372</v>
      </c>
      <c r="B188" s="89" t="s">
        <v>373</v>
      </c>
      <c r="C188" s="141" t="s">
        <v>27</v>
      </c>
      <c r="D188" s="88" t="s">
        <v>86</v>
      </c>
      <c r="E188" s="91">
        <v>1</v>
      </c>
      <c r="F188" s="92">
        <v>33.44</v>
      </c>
      <c r="G188" s="93">
        <v>0</v>
      </c>
      <c r="H188" s="93">
        <f t="shared" si="36"/>
        <v>0</v>
      </c>
      <c r="I188" s="92">
        <v>328.52</v>
      </c>
      <c r="J188" s="93">
        <v>0</v>
      </c>
      <c r="K188" s="93">
        <f t="shared" si="37"/>
        <v>0</v>
      </c>
      <c r="L188" s="93">
        <f t="shared" si="38"/>
        <v>0</v>
      </c>
      <c r="M188" s="94">
        <f t="shared" si="39"/>
        <v>0</v>
      </c>
      <c r="N188" s="6"/>
      <c r="O188" s="12"/>
      <c r="P188" s="12"/>
      <c r="Q188" s="12"/>
      <c r="R188" s="12"/>
      <c r="S188" s="12"/>
    </row>
    <row r="189" spans="1:19" s="31" customFormat="1" ht="78.75">
      <c r="A189" s="142" t="s">
        <v>374</v>
      </c>
      <c r="B189" s="125" t="s">
        <v>375</v>
      </c>
      <c r="C189" s="125" t="s">
        <v>27</v>
      </c>
      <c r="D189" s="126" t="s">
        <v>86</v>
      </c>
      <c r="E189" s="127">
        <v>2</v>
      </c>
      <c r="F189" s="128">
        <v>27.42</v>
      </c>
      <c r="G189" s="93">
        <v>0</v>
      </c>
      <c r="H189" s="93">
        <f t="shared" si="36"/>
        <v>0</v>
      </c>
      <c r="I189" s="128">
        <v>371.09</v>
      </c>
      <c r="J189" s="93">
        <v>0</v>
      </c>
      <c r="K189" s="93">
        <f t="shared" si="37"/>
        <v>0</v>
      </c>
      <c r="L189" s="93">
        <f t="shared" si="38"/>
        <v>0</v>
      </c>
      <c r="M189" s="94">
        <f t="shared" si="39"/>
        <v>0</v>
      </c>
      <c r="N189" s="13"/>
      <c r="O189" s="30"/>
      <c r="P189" s="30"/>
      <c r="Q189" s="30"/>
      <c r="R189" s="30"/>
      <c r="S189" s="30"/>
    </row>
    <row r="190" spans="1:19" s="15" customFormat="1" ht="33.75">
      <c r="A190" s="142" t="s">
        <v>376</v>
      </c>
      <c r="B190" s="89" t="s">
        <v>377</v>
      </c>
      <c r="C190" s="89" t="s">
        <v>27</v>
      </c>
      <c r="D190" s="88" t="s">
        <v>86</v>
      </c>
      <c r="E190" s="91">
        <v>8</v>
      </c>
      <c r="F190" s="92">
        <v>2.51</v>
      </c>
      <c r="G190" s="93">
        <v>0</v>
      </c>
      <c r="H190" s="93">
        <f t="shared" si="36"/>
        <v>0</v>
      </c>
      <c r="I190" s="92">
        <v>44.96</v>
      </c>
      <c r="J190" s="93">
        <v>0</v>
      </c>
      <c r="K190" s="93">
        <f t="shared" si="37"/>
        <v>0</v>
      </c>
      <c r="L190" s="93">
        <f t="shared" si="38"/>
        <v>0</v>
      </c>
      <c r="M190" s="94">
        <f t="shared" si="39"/>
        <v>0</v>
      </c>
      <c r="N190" s="13"/>
      <c r="O190" s="14"/>
      <c r="P190" s="14"/>
      <c r="Q190" s="14"/>
      <c r="R190" s="14"/>
      <c r="S190" s="14"/>
    </row>
    <row r="191" spans="1:19" ht="33.75">
      <c r="A191" s="142" t="s">
        <v>378</v>
      </c>
      <c r="B191" s="89" t="s">
        <v>379</v>
      </c>
      <c r="C191" s="89" t="s">
        <v>27</v>
      </c>
      <c r="D191" s="88" t="s">
        <v>86</v>
      </c>
      <c r="E191" s="91">
        <v>3</v>
      </c>
      <c r="F191" s="92">
        <v>2.51</v>
      </c>
      <c r="G191" s="93">
        <v>0</v>
      </c>
      <c r="H191" s="93">
        <f t="shared" si="36"/>
        <v>0</v>
      </c>
      <c r="I191" s="92">
        <v>89.34</v>
      </c>
      <c r="J191" s="93">
        <v>0</v>
      </c>
      <c r="K191" s="93">
        <f t="shared" si="37"/>
        <v>0</v>
      </c>
      <c r="L191" s="93">
        <f t="shared" si="38"/>
        <v>0</v>
      </c>
      <c r="M191" s="94">
        <f t="shared" si="39"/>
        <v>0</v>
      </c>
      <c r="N191" s="6"/>
      <c r="O191" s="12"/>
      <c r="P191" s="12"/>
      <c r="Q191" s="12"/>
      <c r="R191" s="12"/>
      <c r="S191" s="12"/>
    </row>
    <row r="192" spans="1:19" ht="12.75">
      <c r="A192" s="142" t="s">
        <v>380</v>
      </c>
      <c r="B192" s="89" t="s">
        <v>381</v>
      </c>
      <c r="C192" s="141" t="s">
        <v>27</v>
      </c>
      <c r="D192" s="88" t="s">
        <v>86</v>
      </c>
      <c r="E192" s="91">
        <v>1</v>
      </c>
      <c r="F192" s="92">
        <v>2.94</v>
      </c>
      <c r="G192" s="93">
        <v>0</v>
      </c>
      <c r="H192" s="93">
        <f t="shared" si="36"/>
        <v>0</v>
      </c>
      <c r="I192" s="92">
        <v>24.04</v>
      </c>
      <c r="J192" s="93">
        <v>0</v>
      </c>
      <c r="K192" s="93">
        <f t="shared" si="37"/>
        <v>0</v>
      </c>
      <c r="L192" s="93">
        <f t="shared" si="38"/>
        <v>0</v>
      </c>
      <c r="M192" s="94">
        <f t="shared" si="39"/>
        <v>0</v>
      </c>
      <c r="N192" s="6"/>
      <c r="O192" s="12"/>
      <c r="P192" s="12"/>
      <c r="Q192" s="12"/>
      <c r="R192" s="12"/>
      <c r="S192" s="12"/>
    </row>
    <row r="193" spans="1:19" s="33" customFormat="1" ht="22.5">
      <c r="A193" s="142" t="s">
        <v>382</v>
      </c>
      <c r="B193" s="89" t="s">
        <v>383</v>
      </c>
      <c r="C193" s="89" t="s">
        <v>27</v>
      </c>
      <c r="D193" s="88" t="s">
        <v>86</v>
      </c>
      <c r="E193" s="91">
        <v>3</v>
      </c>
      <c r="F193" s="92">
        <v>8.26</v>
      </c>
      <c r="G193" s="93">
        <v>0</v>
      </c>
      <c r="H193" s="93">
        <f t="shared" si="36"/>
        <v>0</v>
      </c>
      <c r="I193" s="92">
        <v>42.41</v>
      </c>
      <c r="J193" s="93">
        <v>0</v>
      </c>
      <c r="K193" s="93">
        <f t="shared" si="37"/>
        <v>0</v>
      </c>
      <c r="L193" s="93">
        <f t="shared" si="38"/>
        <v>0</v>
      </c>
      <c r="M193" s="94">
        <f t="shared" si="39"/>
        <v>0</v>
      </c>
      <c r="N193" s="81"/>
      <c r="O193" s="32"/>
      <c r="P193" s="32"/>
      <c r="Q193" s="32"/>
      <c r="R193" s="32"/>
      <c r="S193" s="32"/>
    </row>
    <row r="194" spans="1:19" s="33" customFormat="1" ht="12.75">
      <c r="A194" s="142" t="s">
        <v>384</v>
      </c>
      <c r="B194" s="89" t="s">
        <v>385</v>
      </c>
      <c r="C194" s="89" t="s">
        <v>27</v>
      </c>
      <c r="D194" s="88" t="s">
        <v>86</v>
      </c>
      <c r="E194" s="91">
        <v>11</v>
      </c>
      <c r="F194" s="92">
        <v>8.26</v>
      </c>
      <c r="G194" s="93">
        <v>0</v>
      </c>
      <c r="H194" s="93">
        <f t="shared" si="36"/>
        <v>0</v>
      </c>
      <c r="I194" s="92">
        <v>42.41</v>
      </c>
      <c r="J194" s="93">
        <v>0</v>
      </c>
      <c r="K194" s="93">
        <f t="shared" si="37"/>
        <v>0</v>
      </c>
      <c r="L194" s="93">
        <f t="shared" si="38"/>
        <v>0</v>
      </c>
      <c r="M194" s="94">
        <f t="shared" si="39"/>
        <v>0</v>
      </c>
      <c r="N194" s="81"/>
      <c r="O194" s="32"/>
      <c r="P194" s="32"/>
      <c r="Q194" s="32"/>
      <c r="R194" s="32"/>
      <c r="S194" s="32"/>
    </row>
    <row r="195" spans="1:19" ht="12.75">
      <c r="A195" s="103" t="s">
        <v>386</v>
      </c>
      <c r="B195" s="135" t="s">
        <v>387</v>
      </c>
      <c r="C195" s="85"/>
      <c r="D195" s="85"/>
      <c r="E195" s="139"/>
      <c r="F195" s="114"/>
      <c r="G195" s="114"/>
      <c r="H195" s="114"/>
      <c r="I195" s="114"/>
      <c r="J195" s="114"/>
      <c r="K195" s="114"/>
      <c r="L195" s="114"/>
      <c r="M195" s="136">
        <f>ROUND(SUM(M196:M205),2)</f>
        <v>0</v>
      </c>
      <c r="N195" s="6"/>
      <c r="O195" s="12"/>
      <c r="P195" s="12"/>
      <c r="Q195" s="12"/>
      <c r="R195" s="12"/>
      <c r="S195" s="12"/>
    </row>
    <row r="196" spans="1:19" ht="12.75">
      <c r="A196" s="142" t="s">
        <v>388</v>
      </c>
      <c r="B196" s="123" t="s">
        <v>389</v>
      </c>
      <c r="C196" s="141" t="s">
        <v>27</v>
      </c>
      <c r="D196" s="88" t="s">
        <v>86</v>
      </c>
      <c r="E196" s="91">
        <v>119</v>
      </c>
      <c r="F196" s="92">
        <v>3.18</v>
      </c>
      <c r="G196" s="93">
        <v>0</v>
      </c>
      <c r="H196" s="93">
        <f aca="true" t="shared" si="40" ref="H196:H205">ROUND(E196*G196,2)</f>
        <v>0</v>
      </c>
      <c r="I196" s="92">
        <v>8.46</v>
      </c>
      <c r="J196" s="93">
        <v>0</v>
      </c>
      <c r="K196" s="93">
        <f aca="true" t="shared" si="41" ref="K196:K205">ROUND(J196*E196,2)</f>
        <v>0</v>
      </c>
      <c r="L196" s="93">
        <f aca="true" t="shared" si="42" ref="L196:L205">ROUND(G196+J196,2)</f>
        <v>0</v>
      </c>
      <c r="M196" s="94">
        <f aca="true" t="shared" si="43" ref="M196:M205">ROUND(K196+H196,2)</f>
        <v>0</v>
      </c>
      <c r="N196" s="6"/>
      <c r="O196" s="12"/>
      <c r="P196" s="12"/>
      <c r="Q196" s="12"/>
      <c r="R196" s="12"/>
      <c r="S196" s="12"/>
    </row>
    <row r="197" spans="1:19" ht="12.75">
      <c r="A197" s="142" t="s">
        <v>390</v>
      </c>
      <c r="B197" s="123" t="s">
        <v>391</v>
      </c>
      <c r="C197" s="141" t="s">
        <v>27</v>
      </c>
      <c r="D197" s="88" t="s">
        <v>86</v>
      </c>
      <c r="E197" s="91">
        <v>2</v>
      </c>
      <c r="F197" s="92">
        <v>3.18</v>
      </c>
      <c r="G197" s="93">
        <v>0</v>
      </c>
      <c r="H197" s="93">
        <f t="shared" si="40"/>
        <v>0</v>
      </c>
      <c r="I197" s="92">
        <v>39.83</v>
      </c>
      <c r="J197" s="93">
        <v>0</v>
      </c>
      <c r="K197" s="93">
        <f t="shared" si="41"/>
        <v>0</v>
      </c>
      <c r="L197" s="93">
        <f t="shared" si="42"/>
        <v>0</v>
      </c>
      <c r="M197" s="94">
        <f t="shared" si="43"/>
        <v>0</v>
      </c>
      <c r="N197" s="6"/>
      <c r="O197" s="12"/>
      <c r="P197" s="12"/>
      <c r="Q197" s="12"/>
      <c r="R197" s="12"/>
      <c r="S197" s="12"/>
    </row>
    <row r="198" spans="1:19" ht="12.75">
      <c r="A198" s="142" t="s">
        <v>392</v>
      </c>
      <c r="B198" s="123" t="s">
        <v>393</v>
      </c>
      <c r="C198" s="141" t="s">
        <v>27</v>
      </c>
      <c r="D198" s="88" t="s">
        <v>86</v>
      </c>
      <c r="E198" s="91">
        <v>10</v>
      </c>
      <c r="F198" s="92">
        <v>3.52</v>
      </c>
      <c r="G198" s="93">
        <v>0</v>
      </c>
      <c r="H198" s="93">
        <f t="shared" si="40"/>
        <v>0</v>
      </c>
      <c r="I198" s="92">
        <v>3.15</v>
      </c>
      <c r="J198" s="93">
        <v>0</v>
      </c>
      <c r="K198" s="93">
        <f t="shared" si="41"/>
        <v>0</v>
      </c>
      <c r="L198" s="93">
        <f t="shared" si="42"/>
        <v>0</v>
      </c>
      <c r="M198" s="94">
        <f t="shared" si="43"/>
        <v>0</v>
      </c>
      <c r="N198" s="6"/>
      <c r="O198" s="12"/>
      <c r="P198" s="12"/>
      <c r="Q198" s="12"/>
      <c r="R198" s="12"/>
      <c r="S198" s="12"/>
    </row>
    <row r="199" spans="1:19" s="15" customFormat="1" ht="12.75">
      <c r="A199" s="142" t="s">
        <v>394</v>
      </c>
      <c r="B199" s="123" t="s">
        <v>395</v>
      </c>
      <c r="C199" s="89" t="s">
        <v>27</v>
      </c>
      <c r="D199" s="88" t="s">
        <v>86</v>
      </c>
      <c r="E199" s="91">
        <v>4</v>
      </c>
      <c r="F199" s="92">
        <v>1.56</v>
      </c>
      <c r="G199" s="93">
        <v>0</v>
      </c>
      <c r="H199" s="93">
        <f t="shared" si="40"/>
        <v>0</v>
      </c>
      <c r="I199" s="92">
        <v>6.86</v>
      </c>
      <c r="J199" s="93">
        <v>0</v>
      </c>
      <c r="K199" s="93">
        <f t="shared" si="41"/>
        <v>0</v>
      </c>
      <c r="L199" s="93">
        <f t="shared" si="42"/>
        <v>0</v>
      </c>
      <c r="M199" s="94">
        <f t="shared" si="43"/>
        <v>0</v>
      </c>
      <c r="N199" s="13"/>
      <c r="O199" s="14"/>
      <c r="P199" s="14"/>
      <c r="Q199" s="14"/>
      <c r="R199" s="14"/>
      <c r="S199" s="14"/>
    </row>
    <row r="200" spans="1:19" s="15" customFormat="1" ht="12.75">
      <c r="A200" s="142" t="s">
        <v>396</v>
      </c>
      <c r="B200" s="123" t="s">
        <v>397</v>
      </c>
      <c r="C200" s="89" t="s">
        <v>27</v>
      </c>
      <c r="D200" s="88" t="s">
        <v>86</v>
      </c>
      <c r="E200" s="91">
        <v>2</v>
      </c>
      <c r="F200" s="92">
        <v>1.56</v>
      </c>
      <c r="G200" s="93">
        <v>0</v>
      </c>
      <c r="H200" s="93">
        <f t="shared" si="40"/>
        <v>0</v>
      </c>
      <c r="I200" s="92">
        <v>12.61</v>
      </c>
      <c r="J200" s="93">
        <v>0</v>
      </c>
      <c r="K200" s="93">
        <f t="shared" si="41"/>
        <v>0</v>
      </c>
      <c r="L200" s="93">
        <f t="shared" si="42"/>
        <v>0</v>
      </c>
      <c r="M200" s="94">
        <f t="shared" si="43"/>
        <v>0</v>
      </c>
      <c r="N200" s="13"/>
      <c r="O200" s="14"/>
      <c r="P200" s="14"/>
      <c r="Q200" s="14"/>
      <c r="R200" s="14"/>
      <c r="S200" s="14"/>
    </row>
    <row r="201" spans="1:19" ht="12.75">
      <c r="A201" s="142" t="s">
        <v>398</v>
      </c>
      <c r="B201" s="123" t="s">
        <v>399</v>
      </c>
      <c r="C201" s="141" t="s">
        <v>27</v>
      </c>
      <c r="D201" s="88" t="s">
        <v>86</v>
      </c>
      <c r="E201" s="91">
        <v>5</v>
      </c>
      <c r="F201" s="92">
        <v>3.96</v>
      </c>
      <c r="G201" s="93">
        <v>0</v>
      </c>
      <c r="H201" s="93">
        <f t="shared" si="40"/>
        <v>0</v>
      </c>
      <c r="I201" s="92">
        <v>4.2</v>
      </c>
      <c r="J201" s="93">
        <v>0</v>
      </c>
      <c r="K201" s="93">
        <f t="shared" si="41"/>
        <v>0</v>
      </c>
      <c r="L201" s="93">
        <f t="shared" si="42"/>
        <v>0</v>
      </c>
      <c r="M201" s="94">
        <f t="shared" si="43"/>
        <v>0</v>
      </c>
      <c r="N201" s="6"/>
      <c r="O201" s="12"/>
      <c r="P201" s="12"/>
      <c r="Q201" s="12"/>
      <c r="R201" s="12"/>
      <c r="S201" s="12"/>
    </row>
    <row r="202" spans="1:19" s="15" customFormat="1" ht="12.75">
      <c r="A202" s="142" t="s">
        <v>400</v>
      </c>
      <c r="B202" s="123" t="s">
        <v>401</v>
      </c>
      <c r="C202" s="89" t="s">
        <v>27</v>
      </c>
      <c r="D202" s="88" t="s">
        <v>86</v>
      </c>
      <c r="E202" s="91">
        <v>1</v>
      </c>
      <c r="F202" s="92">
        <v>10.75</v>
      </c>
      <c r="G202" s="93">
        <v>0</v>
      </c>
      <c r="H202" s="93">
        <f t="shared" si="40"/>
        <v>0</v>
      </c>
      <c r="I202" s="92">
        <v>14.09</v>
      </c>
      <c r="J202" s="93">
        <v>0</v>
      </c>
      <c r="K202" s="93">
        <f t="shared" si="41"/>
        <v>0</v>
      </c>
      <c r="L202" s="93">
        <f t="shared" si="42"/>
        <v>0</v>
      </c>
      <c r="M202" s="94">
        <f t="shared" si="43"/>
        <v>0</v>
      </c>
      <c r="N202" s="13"/>
      <c r="O202" s="14"/>
      <c r="P202" s="14"/>
      <c r="Q202" s="14"/>
      <c r="R202" s="14"/>
      <c r="S202" s="14"/>
    </row>
    <row r="203" spans="1:19" s="15" customFormat="1" ht="12.75">
      <c r="A203" s="142" t="s">
        <v>402</v>
      </c>
      <c r="B203" s="123" t="s">
        <v>403</v>
      </c>
      <c r="C203" s="89" t="s">
        <v>27</v>
      </c>
      <c r="D203" s="88" t="s">
        <v>86</v>
      </c>
      <c r="E203" s="91">
        <v>2</v>
      </c>
      <c r="F203" s="92">
        <v>11.99</v>
      </c>
      <c r="G203" s="93">
        <v>0</v>
      </c>
      <c r="H203" s="93">
        <f t="shared" si="40"/>
        <v>0</v>
      </c>
      <c r="I203" s="92">
        <v>14.47</v>
      </c>
      <c r="J203" s="93">
        <v>0</v>
      </c>
      <c r="K203" s="93">
        <f t="shared" si="41"/>
        <v>0</v>
      </c>
      <c r="L203" s="93">
        <f t="shared" si="42"/>
        <v>0</v>
      </c>
      <c r="M203" s="94">
        <f t="shared" si="43"/>
        <v>0</v>
      </c>
      <c r="N203" s="13"/>
      <c r="O203" s="14"/>
      <c r="P203" s="14"/>
      <c r="Q203" s="14"/>
      <c r="R203" s="14"/>
      <c r="S203" s="14"/>
    </row>
    <row r="204" spans="1:19" ht="12.75">
      <c r="A204" s="142" t="s">
        <v>404</v>
      </c>
      <c r="B204" s="123" t="s">
        <v>405</v>
      </c>
      <c r="C204" s="141" t="s">
        <v>27</v>
      </c>
      <c r="D204" s="88" t="s">
        <v>86</v>
      </c>
      <c r="E204" s="91">
        <v>1</v>
      </c>
      <c r="F204" s="92">
        <v>5.32</v>
      </c>
      <c r="G204" s="93">
        <v>0</v>
      </c>
      <c r="H204" s="93">
        <f t="shared" si="40"/>
        <v>0</v>
      </c>
      <c r="I204" s="92">
        <v>15.15</v>
      </c>
      <c r="J204" s="93">
        <v>0</v>
      </c>
      <c r="K204" s="93">
        <f t="shared" si="41"/>
        <v>0</v>
      </c>
      <c r="L204" s="93">
        <f t="shared" si="42"/>
        <v>0</v>
      </c>
      <c r="M204" s="94">
        <f t="shared" si="43"/>
        <v>0</v>
      </c>
      <c r="N204" s="6"/>
      <c r="O204" s="12"/>
      <c r="P204" s="12"/>
      <c r="Q204" s="12"/>
      <c r="R204" s="12"/>
      <c r="S204" s="12"/>
    </row>
    <row r="205" spans="1:19" s="15" customFormat="1" ht="12.75">
      <c r="A205" s="142" t="s">
        <v>406</v>
      </c>
      <c r="B205" s="123" t="s">
        <v>407</v>
      </c>
      <c r="C205" s="89" t="s">
        <v>27</v>
      </c>
      <c r="D205" s="88" t="s">
        <v>86</v>
      </c>
      <c r="E205" s="91">
        <v>1</v>
      </c>
      <c r="F205" s="92">
        <v>10.75</v>
      </c>
      <c r="G205" s="93">
        <v>0</v>
      </c>
      <c r="H205" s="93">
        <f t="shared" si="40"/>
        <v>0</v>
      </c>
      <c r="I205" s="92">
        <v>11.33</v>
      </c>
      <c r="J205" s="93">
        <v>0</v>
      </c>
      <c r="K205" s="93">
        <f t="shared" si="41"/>
        <v>0</v>
      </c>
      <c r="L205" s="93">
        <f t="shared" si="42"/>
        <v>0</v>
      </c>
      <c r="M205" s="94">
        <f t="shared" si="43"/>
        <v>0</v>
      </c>
      <c r="N205" s="13"/>
      <c r="O205" s="14"/>
      <c r="P205" s="14"/>
      <c r="Q205" s="14"/>
      <c r="R205" s="14"/>
      <c r="S205" s="14"/>
    </row>
    <row r="206" spans="1:19" ht="12.75">
      <c r="A206" s="103" t="s">
        <v>408</v>
      </c>
      <c r="B206" s="135" t="s">
        <v>409</v>
      </c>
      <c r="C206" s="85"/>
      <c r="D206" s="85"/>
      <c r="E206" s="139"/>
      <c r="F206" s="114"/>
      <c r="G206" s="114"/>
      <c r="H206" s="114"/>
      <c r="I206" s="114"/>
      <c r="J206" s="114"/>
      <c r="K206" s="114"/>
      <c r="L206" s="114"/>
      <c r="M206" s="136">
        <f>ROUND(SUM(M207:M208),2)</f>
        <v>0</v>
      </c>
      <c r="N206" s="6"/>
      <c r="O206" s="12"/>
      <c r="P206" s="12"/>
      <c r="Q206" s="12"/>
      <c r="R206" s="12"/>
      <c r="S206" s="12"/>
    </row>
    <row r="207" spans="1:19" ht="33.75">
      <c r="A207" s="88" t="s">
        <v>410</v>
      </c>
      <c r="B207" s="89" t="s">
        <v>411</v>
      </c>
      <c r="C207" s="89" t="s">
        <v>27</v>
      </c>
      <c r="D207" s="88" t="s">
        <v>86</v>
      </c>
      <c r="E207" s="91">
        <v>1</v>
      </c>
      <c r="F207" s="92">
        <v>96.67</v>
      </c>
      <c r="G207" s="93">
        <v>0</v>
      </c>
      <c r="H207" s="93">
        <f>ROUND(E207*G207,2)</f>
        <v>0</v>
      </c>
      <c r="I207" s="92">
        <v>370.33</v>
      </c>
      <c r="J207" s="93">
        <v>0</v>
      </c>
      <c r="K207" s="93">
        <f>ROUND(J207*E207,2)</f>
        <v>0</v>
      </c>
      <c r="L207" s="93">
        <f>ROUND(G207+J207,2)</f>
        <v>0</v>
      </c>
      <c r="M207" s="94">
        <f>ROUND(K207+H207,2)</f>
        <v>0</v>
      </c>
      <c r="N207" s="6"/>
      <c r="O207" s="12"/>
      <c r="P207" s="12"/>
      <c r="Q207" s="12"/>
      <c r="R207" s="12"/>
      <c r="S207" s="12"/>
    </row>
    <row r="208" spans="1:19" ht="33.75">
      <c r="A208" s="88" t="s">
        <v>412</v>
      </c>
      <c r="B208" s="89" t="s">
        <v>413</v>
      </c>
      <c r="C208" s="89" t="s">
        <v>27</v>
      </c>
      <c r="D208" s="88" t="s">
        <v>86</v>
      </c>
      <c r="E208" s="91">
        <v>1</v>
      </c>
      <c r="F208" s="92">
        <v>104.73</v>
      </c>
      <c r="G208" s="93">
        <v>0</v>
      </c>
      <c r="H208" s="93">
        <f>ROUND(E208*G208,2)</f>
        <v>0</v>
      </c>
      <c r="I208" s="92">
        <v>517.53</v>
      </c>
      <c r="J208" s="93">
        <v>0</v>
      </c>
      <c r="K208" s="93">
        <f>ROUND(J208*E208,2)</f>
        <v>0</v>
      </c>
      <c r="L208" s="93">
        <f>ROUND(G208+J208,2)</f>
        <v>0</v>
      </c>
      <c r="M208" s="94">
        <f>ROUND(K208+H208,2)</f>
        <v>0</v>
      </c>
      <c r="N208" s="6"/>
      <c r="O208" s="12"/>
      <c r="P208" s="12"/>
      <c r="Q208" s="12"/>
      <c r="R208" s="12"/>
      <c r="S208" s="12"/>
    </row>
    <row r="209" spans="1:19" ht="12.75">
      <c r="A209" s="103" t="s">
        <v>414</v>
      </c>
      <c r="B209" s="135" t="s">
        <v>415</v>
      </c>
      <c r="C209" s="85"/>
      <c r="D209" s="85"/>
      <c r="E209" s="139"/>
      <c r="F209" s="114"/>
      <c r="G209" s="114"/>
      <c r="H209" s="114"/>
      <c r="I209" s="114"/>
      <c r="J209" s="114"/>
      <c r="K209" s="114"/>
      <c r="L209" s="114"/>
      <c r="M209" s="136">
        <f>ROUND(SUM(M210:M210),2)</f>
        <v>0</v>
      </c>
      <c r="N209" s="6"/>
      <c r="O209" s="12"/>
      <c r="P209" s="12"/>
      <c r="Q209" s="12"/>
      <c r="R209" s="12"/>
      <c r="S209" s="12"/>
    </row>
    <row r="210" spans="1:19" ht="33.75">
      <c r="A210" s="88" t="s">
        <v>416</v>
      </c>
      <c r="B210" s="89" t="s">
        <v>417</v>
      </c>
      <c r="C210" s="89" t="s">
        <v>27</v>
      </c>
      <c r="D210" s="88" t="s">
        <v>86</v>
      </c>
      <c r="E210" s="91">
        <v>1</v>
      </c>
      <c r="F210" s="92">
        <v>133.76</v>
      </c>
      <c r="G210" s="93">
        <v>0</v>
      </c>
      <c r="H210" s="93">
        <f>ROUND(E210*G210,2)</f>
        <v>0</v>
      </c>
      <c r="I210" s="92">
        <v>2209.29</v>
      </c>
      <c r="J210" s="93">
        <v>0</v>
      </c>
      <c r="K210" s="93">
        <f>ROUND(J210*E210,2)</f>
        <v>0</v>
      </c>
      <c r="L210" s="93">
        <f>ROUND(G210+J210,2)</f>
        <v>0</v>
      </c>
      <c r="M210" s="94">
        <f>ROUND(K210+H210,2)</f>
        <v>0</v>
      </c>
      <c r="N210" s="6"/>
      <c r="O210" s="12"/>
      <c r="P210" s="12"/>
      <c r="Q210" s="12"/>
      <c r="R210" s="12"/>
      <c r="S210" s="12"/>
    </row>
    <row r="211" spans="1:19" ht="12.75">
      <c r="A211" s="95" t="s">
        <v>418</v>
      </c>
      <c r="B211" s="151" t="s">
        <v>419</v>
      </c>
      <c r="C211" s="133"/>
      <c r="D211" s="133"/>
      <c r="E211" s="130"/>
      <c r="F211" s="131"/>
      <c r="G211" s="131"/>
      <c r="H211" s="131"/>
      <c r="I211" s="131"/>
      <c r="J211" s="131"/>
      <c r="K211" s="131"/>
      <c r="L211" s="131"/>
      <c r="M211" s="131">
        <f>ROUND(M212+M217+M224+M228+M231+M238,2)</f>
        <v>0</v>
      </c>
      <c r="N211" s="6"/>
      <c r="O211" s="12"/>
      <c r="P211" s="12"/>
      <c r="Q211" s="12"/>
      <c r="R211" s="12"/>
      <c r="S211" s="12"/>
    </row>
    <row r="212" spans="1:19" ht="12.75">
      <c r="A212" s="103" t="s">
        <v>420</v>
      </c>
      <c r="B212" s="135" t="s">
        <v>421</v>
      </c>
      <c r="C212" s="85"/>
      <c r="D212" s="85"/>
      <c r="E212" s="139"/>
      <c r="F212" s="114"/>
      <c r="G212" s="114"/>
      <c r="H212" s="114"/>
      <c r="I212" s="114"/>
      <c r="J212" s="114"/>
      <c r="K212" s="114"/>
      <c r="L212" s="114"/>
      <c r="M212" s="136">
        <f>ROUND(SUM(M213:M216),2)</f>
        <v>0</v>
      </c>
      <c r="N212" s="6"/>
      <c r="O212" s="12"/>
      <c r="P212" s="12"/>
      <c r="Q212" s="12"/>
      <c r="R212" s="12"/>
      <c r="S212" s="12"/>
    </row>
    <row r="213" spans="1:19" ht="12.75">
      <c r="A213" s="142" t="s">
        <v>422</v>
      </c>
      <c r="B213" s="123" t="s">
        <v>337</v>
      </c>
      <c r="C213" s="141" t="s">
        <v>27</v>
      </c>
      <c r="D213" s="142" t="s">
        <v>40</v>
      </c>
      <c r="E213" s="148">
        <v>294</v>
      </c>
      <c r="F213" s="92">
        <v>5.02</v>
      </c>
      <c r="G213" s="93">
        <v>0</v>
      </c>
      <c r="H213" s="93">
        <f>ROUND(E213*G213,2)</f>
        <v>0</v>
      </c>
      <c r="I213" s="92">
        <v>2.32</v>
      </c>
      <c r="J213" s="93">
        <v>0</v>
      </c>
      <c r="K213" s="93">
        <f>ROUND(J213*E213,2)</f>
        <v>0</v>
      </c>
      <c r="L213" s="93">
        <f>ROUND(G213+J213,2)</f>
        <v>0</v>
      </c>
      <c r="M213" s="94">
        <f>ROUND(K213+H213,2)</f>
        <v>0</v>
      </c>
      <c r="N213" s="6"/>
      <c r="O213" s="12"/>
      <c r="P213" s="12"/>
      <c r="Q213" s="12"/>
      <c r="R213" s="12"/>
      <c r="S213" s="12"/>
    </row>
    <row r="214" spans="1:19" ht="12.75">
      <c r="A214" s="142" t="s">
        <v>423</v>
      </c>
      <c r="B214" s="123" t="s">
        <v>339</v>
      </c>
      <c r="C214" s="141" t="s">
        <v>27</v>
      </c>
      <c r="D214" s="142" t="s">
        <v>40</v>
      </c>
      <c r="E214" s="148">
        <v>21</v>
      </c>
      <c r="F214" s="92">
        <v>11.28</v>
      </c>
      <c r="G214" s="93">
        <v>0</v>
      </c>
      <c r="H214" s="93">
        <f>ROUND(E214*G214,2)</f>
        <v>0</v>
      </c>
      <c r="I214" s="92">
        <v>5.84</v>
      </c>
      <c r="J214" s="93">
        <v>0</v>
      </c>
      <c r="K214" s="93">
        <f>ROUND(J214*E214,2)</f>
        <v>0</v>
      </c>
      <c r="L214" s="93">
        <f>ROUND(G214+J214,2)</f>
        <v>0</v>
      </c>
      <c r="M214" s="94">
        <f>ROUND(K214+H214,2)</f>
        <v>0</v>
      </c>
      <c r="N214" s="6"/>
      <c r="O214" s="12"/>
      <c r="P214" s="12"/>
      <c r="Q214" s="12"/>
      <c r="R214" s="12"/>
      <c r="S214" s="12"/>
    </row>
    <row r="215" spans="1:19" ht="12.75">
      <c r="A215" s="142" t="s">
        <v>424</v>
      </c>
      <c r="B215" s="123" t="s">
        <v>341</v>
      </c>
      <c r="C215" s="141" t="s">
        <v>27</v>
      </c>
      <c r="D215" s="142" t="s">
        <v>40</v>
      </c>
      <c r="E215" s="148">
        <v>33</v>
      </c>
      <c r="F215" s="92">
        <v>16.12</v>
      </c>
      <c r="G215" s="93">
        <v>0</v>
      </c>
      <c r="H215" s="93">
        <f>ROUND(E215*G215,2)</f>
        <v>0</v>
      </c>
      <c r="I215" s="92">
        <v>14.78</v>
      </c>
      <c r="J215" s="93">
        <v>0</v>
      </c>
      <c r="K215" s="93">
        <f>ROUND(J215*E215,2)</f>
        <v>0</v>
      </c>
      <c r="L215" s="93">
        <f>ROUND(G215+J215,2)</f>
        <v>0</v>
      </c>
      <c r="M215" s="94">
        <f>ROUND(K215+H215,2)</f>
        <v>0</v>
      </c>
      <c r="N215" s="6"/>
      <c r="O215" s="12"/>
      <c r="P215" s="12"/>
      <c r="Q215" s="12"/>
      <c r="R215" s="12"/>
      <c r="S215" s="12"/>
    </row>
    <row r="216" spans="1:19" s="15" customFormat="1" ht="12.75">
      <c r="A216" s="142" t="s">
        <v>425</v>
      </c>
      <c r="B216" s="123" t="s">
        <v>426</v>
      </c>
      <c r="C216" s="89" t="s">
        <v>27</v>
      </c>
      <c r="D216" s="88" t="s">
        <v>40</v>
      </c>
      <c r="E216" s="91">
        <v>1500</v>
      </c>
      <c r="F216" s="92">
        <v>1.87</v>
      </c>
      <c r="G216" s="93">
        <v>0</v>
      </c>
      <c r="H216" s="93">
        <f>ROUND(E216*G216,2)</f>
        <v>0</v>
      </c>
      <c r="I216" s="92">
        <v>1.41</v>
      </c>
      <c r="J216" s="93">
        <v>0</v>
      </c>
      <c r="K216" s="93">
        <f>ROUND(J216*E216,2)</f>
        <v>0</v>
      </c>
      <c r="L216" s="93">
        <f>ROUND(G216+J216,2)</f>
        <v>0</v>
      </c>
      <c r="M216" s="94">
        <f>ROUND(K216+H216,2)</f>
        <v>0</v>
      </c>
      <c r="N216" s="13"/>
      <c r="O216" s="14"/>
      <c r="P216" s="14"/>
      <c r="Q216" s="14"/>
      <c r="R216" s="14"/>
      <c r="S216" s="14"/>
    </row>
    <row r="217" spans="1:19" ht="12.75">
      <c r="A217" s="103" t="s">
        <v>427</v>
      </c>
      <c r="B217" s="135" t="s">
        <v>428</v>
      </c>
      <c r="C217" s="85"/>
      <c r="D217" s="85"/>
      <c r="E217" s="139"/>
      <c r="F217" s="114"/>
      <c r="G217" s="114"/>
      <c r="H217" s="114"/>
      <c r="I217" s="114"/>
      <c r="J217" s="114"/>
      <c r="K217" s="114"/>
      <c r="L217" s="114"/>
      <c r="M217" s="136">
        <f>ROUND(SUM(M218:M223),2)</f>
        <v>0</v>
      </c>
      <c r="N217" s="6"/>
      <c r="O217" s="12"/>
      <c r="P217" s="12"/>
      <c r="Q217" s="12"/>
      <c r="R217" s="12"/>
      <c r="S217" s="12"/>
    </row>
    <row r="218" spans="1:19" s="15" customFormat="1" ht="12.75">
      <c r="A218" s="88" t="s">
        <v>429</v>
      </c>
      <c r="B218" s="123" t="s">
        <v>345</v>
      </c>
      <c r="C218" s="89" t="s">
        <v>27</v>
      </c>
      <c r="D218" s="88" t="s">
        <v>86</v>
      </c>
      <c r="E218" s="91">
        <v>43</v>
      </c>
      <c r="F218" s="92">
        <v>2.34</v>
      </c>
      <c r="G218" s="93">
        <v>0</v>
      </c>
      <c r="H218" s="93">
        <f aca="true" t="shared" si="44" ref="H218:H223">ROUND(E218*G218,2)</f>
        <v>0</v>
      </c>
      <c r="I218" s="92">
        <v>1.04</v>
      </c>
      <c r="J218" s="93">
        <v>0</v>
      </c>
      <c r="K218" s="93">
        <f aca="true" t="shared" si="45" ref="K218:K223">ROUND(J218*E218,2)</f>
        <v>0</v>
      </c>
      <c r="L218" s="93">
        <f aca="true" t="shared" si="46" ref="L218:L223">ROUND(G218+J218,2)</f>
        <v>0</v>
      </c>
      <c r="M218" s="94">
        <f aca="true" t="shared" si="47" ref="M218:M223">ROUND(K218+H218,2)</f>
        <v>0</v>
      </c>
      <c r="N218" s="13"/>
      <c r="O218" s="14"/>
      <c r="P218" s="14"/>
      <c r="Q218" s="14"/>
      <c r="R218" s="14"/>
      <c r="S218" s="14"/>
    </row>
    <row r="219" spans="1:19" s="15" customFormat="1" ht="12.75">
      <c r="A219" s="88" t="s">
        <v>430</v>
      </c>
      <c r="B219" s="123" t="s">
        <v>431</v>
      </c>
      <c r="C219" s="89" t="s">
        <v>27</v>
      </c>
      <c r="D219" s="88" t="s">
        <v>86</v>
      </c>
      <c r="E219" s="91">
        <v>1</v>
      </c>
      <c r="F219" s="92">
        <v>13.25</v>
      </c>
      <c r="G219" s="93">
        <v>0</v>
      </c>
      <c r="H219" s="93">
        <f t="shared" si="44"/>
        <v>0</v>
      </c>
      <c r="I219" s="92">
        <v>148.09</v>
      </c>
      <c r="J219" s="93">
        <v>0</v>
      </c>
      <c r="K219" s="93">
        <f t="shared" si="45"/>
        <v>0</v>
      </c>
      <c r="L219" s="93">
        <f t="shared" si="46"/>
        <v>0</v>
      </c>
      <c r="M219" s="94">
        <f t="shared" si="47"/>
        <v>0</v>
      </c>
      <c r="N219" s="13"/>
      <c r="O219" s="14"/>
      <c r="P219" s="14"/>
      <c r="Q219" s="14"/>
      <c r="R219" s="14"/>
      <c r="S219" s="14"/>
    </row>
    <row r="220" spans="1:19" ht="12.75">
      <c r="A220" s="88" t="s">
        <v>432</v>
      </c>
      <c r="B220" s="123" t="s">
        <v>433</v>
      </c>
      <c r="C220" s="141" t="s">
        <v>19</v>
      </c>
      <c r="D220" s="142" t="s">
        <v>86</v>
      </c>
      <c r="E220" s="148">
        <v>10</v>
      </c>
      <c r="F220" s="92"/>
      <c r="G220" s="93">
        <f>ROUND(F220*$C$330,2)</f>
        <v>0</v>
      </c>
      <c r="H220" s="93">
        <f t="shared" si="44"/>
        <v>0</v>
      </c>
      <c r="I220" s="92">
        <v>7.9</v>
      </c>
      <c r="J220" s="93">
        <v>0</v>
      </c>
      <c r="K220" s="93">
        <f t="shared" si="45"/>
        <v>0</v>
      </c>
      <c r="L220" s="93">
        <f t="shared" si="46"/>
        <v>0</v>
      </c>
      <c r="M220" s="94">
        <f t="shared" si="47"/>
        <v>0</v>
      </c>
      <c r="N220" s="6"/>
      <c r="O220" s="12"/>
      <c r="P220" s="12"/>
      <c r="Q220" s="12"/>
      <c r="R220" s="12"/>
      <c r="S220" s="12"/>
    </row>
    <row r="221" spans="1:19" ht="12.75">
      <c r="A221" s="88" t="s">
        <v>434</v>
      </c>
      <c r="B221" s="123" t="s">
        <v>435</v>
      </c>
      <c r="C221" s="89" t="s">
        <v>19</v>
      </c>
      <c r="D221" s="88" t="s">
        <v>86</v>
      </c>
      <c r="E221" s="91">
        <v>1</v>
      </c>
      <c r="F221" s="92">
        <v>44.79</v>
      </c>
      <c r="G221" s="93">
        <v>0</v>
      </c>
      <c r="H221" s="93">
        <f t="shared" si="44"/>
        <v>0</v>
      </c>
      <c r="I221" s="92">
        <v>74.75</v>
      </c>
      <c r="J221" s="93">
        <v>0</v>
      </c>
      <c r="K221" s="93">
        <f t="shared" si="45"/>
        <v>0</v>
      </c>
      <c r="L221" s="93">
        <f t="shared" si="46"/>
        <v>0</v>
      </c>
      <c r="M221" s="94">
        <f t="shared" si="47"/>
        <v>0</v>
      </c>
      <c r="N221" s="6"/>
      <c r="O221" s="12"/>
      <c r="P221" s="12"/>
      <c r="Q221" s="12"/>
      <c r="R221" s="12"/>
      <c r="S221" s="12"/>
    </row>
    <row r="222" spans="1:19" ht="12.75">
      <c r="A222" s="88" t="s">
        <v>436</v>
      </c>
      <c r="B222" s="123" t="s">
        <v>437</v>
      </c>
      <c r="C222" s="141" t="s">
        <v>27</v>
      </c>
      <c r="D222" s="142" t="s">
        <v>86</v>
      </c>
      <c r="E222" s="148">
        <v>1</v>
      </c>
      <c r="F222" s="92">
        <v>27.54</v>
      </c>
      <c r="G222" s="93">
        <v>0</v>
      </c>
      <c r="H222" s="93">
        <f t="shared" si="44"/>
        <v>0</v>
      </c>
      <c r="I222" s="92">
        <v>41.18</v>
      </c>
      <c r="J222" s="93">
        <v>0</v>
      </c>
      <c r="K222" s="93">
        <f t="shared" si="45"/>
        <v>0</v>
      </c>
      <c r="L222" s="93">
        <f t="shared" si="46"/>
        <v>0</v>
      </c>
      <c r="M222" s="94">
        <f t="shared" si="47"/>
        <v>0</v>
      </c>
      <c r="N222" s="6"/>
      <c r="O222" s="12"/>
      <c r="P222" s="12"/>
      <c r="Q222" s="12"/>
      <c r="R222" s="12"/>
      <c r="S222" s="12"/>
    </row>
    <row r="223" spans="1:19" ht="12.75">
      <c r="A223" s="88" t="s">
        <v>438</v>
      </c>
      <c r="B223" s="123" t="s">
        <v>439</v>
      </c>
      <c r="C223" s="141" t="s">
        <v>27</v>
      </c>
      <c r="D223" s="142" t="s">
        <v>86</v>
      </c>
      <c r="E223" s="148">
        <v>2</v>
      </c>
      <c r="F223" s="92">
        <v>35.94</v>
      </c>
      <c r="G223" s="93">
        <v>0</v>
      </c>
      <c r="H223" s="93">
        <f t="shared" si="44"/>
        <v>0</v>
      </c>
      <c r="I223" s="92">
        <v>75.22</v>
      </c>
      <c r="J223" s="93">
        <v>0</v>
      </c>
      <c r="K223" s="93">
        <f t="shared" si="45"/>
        <v>0</v>
      </c>
      <c r="L223" s="93">
        <f t="shared" si="46"/>
        <v>0</v>
      </c>
      <c r="M223" s="94">
        <f t="shared" si="47"/>
        <v>0</v>
      </c>
      <c r="N223" s="6"/>
      <c r="O223" s="12"/>
      <c r="P223" s="12"/>
      <c r="Q223" s="12"/>
      <c r="R223" s="12"/>
      <c r="S223" s="12"/>
    </row>
    <row r="224" spans="1:19" ht="12.75">
      <c r="A224" s="103" t="s">
        <v>440</v>
      </c>
      <c r="B224" s="135" t="s">
        <v>441</v>
      </c>
      <c r="C224" s="85"/>
      <c r="D224" s="85"/>
      <c r="E224" s="139"/>
      <c r="F224" s="114"/>
      <c r="G224" s="114"/>
      <c r="H224" s="114"/>
      <c r="I224" s="114"/>
      <c r="J224" s="114"/>
      <c r="K224" s="114"/>
      <c r="L224" s="114"/>
      <c r="M224" s="136">
        <f>ROUND(SUM(M225:M227),2)</f>
        <v>0</v>
      </c>
      <c r="N224" s="6"/>
      <c r="O224" s="12"/>
      <c r="P224" s="12"/>
      <c r="Q224" s="12"/>
      <c r="R224" s="12"/>
      <c r="S224" s="12"/>
    </row>
    <row r="225" spans="1:19" s="15" customFormat="1" ht="22.5">
      <c r="A225" s="88" t="s">
        <v>442</v>
      </c>
      <c r="B225" s="89" t="s">
        <v>443</v>
      </c>
      <c r="C225" s="89" t="s">
        <v>27</v>
      </c>
      <c r="D225" s="88" t="s">
        <v>86</v>
      </c>
      <c r="E225" s="91">
        <v>43</v>
      </c>
      <c r="F225" s="92">
        <v>4.67</v>
      </c>
      <c r="G225" s="93">
        <v>0</v>
      </c>
      <c r="H225" s="93">
        <f>ROUND(E225*G225,2)</f>
        <v>0</v>
      </c>
      <c r="I225" s="92">
        <v>25.07</v>
      </c>
      <c r="J225" s="93">
        <v>0</v>
      </c>
      <c r="K225" s="93">
        <f>ROUND(J225*E225,2)</f>
        <v>0</v>
      </c>
      <c r="L225" s="93">
        <f>ROUND(G225+J225,2)</f>
        <v>0</v>
      </c>
      <c r="M225" s="94">
        <f>ROUND(K225+H225,2)</f>
        <v>0</v>
      </c>
      <c r="N225" s="13"/>
      <c r="O225" s="14"/>
      <c r="P225" s="14"/>
      <c r="Q225" s="14"/>
      <c r="R225" s="14"/>
      <c r="S225" s="14"/>
    </row>
    <row r="226" spans="1:19" s="15" customFormat="1" ht="12.75">
      <c r="A226" s="88" t="s">
        <v>444</v>
      </c>
      <c r="B226" s="123" t="s">
        <v>445</v>
      </c>
      <c r="C226" s="89" t="s">
        <v>19</v>
      </c>
      <c r="D226" s="88" t="s">
        <v>86</v>
      </c>
      <c r="E226" s="91">
        <v>376</v>
      </c>
      <c r="F226" s="92"/>
      <c r="G226" s="93"/>
      <c r="H226" s="93">
        <f>ROUND(E226*G226,2)</f>
        <v>0</v>
      </c>
      <c r="I226" s="92">
        <v>1.2</v>
      </c>
      <c r="J226" s="93">
        <v>0</v>
      </c>
      <c r="K226" s="93">
        <f>ROUND(J226*E226,2)</f>
        <v>0</v>
      </c>
      <c r="L226" s="93">
        <f>ROUND(G226+J226,2)</f>
        <v>0</v>
      </c>
      <c r="M226" s="94">
        <f>ROUND(K226+H226,2)</f>
        <v>0</v>
      </c>
      <c r="N226" s="13"/>
      <c r="O226" s="14"/>
      <c r="P226" s="14"/>
      <c r="Q226" s="14"/>
      <c r="R226" s="14"/>
      <c r="S226" s="14"/>
    </row>
    <row r="227" spans="1:19" ht="12.75">
      <c r="A227" s="88" t="s">
        <v>446</v>
      </c>
      <c r="B227" s="123" t="s">
        <v>447</v>
      </c>
      <c r="C227" s="141" t="s">
        <v>19</v>
      </c>
      <c r="D227" s="142" t="s">
        <v>86</v>
      </c>
      <c r="E227" s="148">
        <v>2</v>
      </c>
      <c r="F227" s="92"/>
      <c r="G227" s="93"/>
      <c r="H227" s="93">
        <f>ROUND(E227*G227,2)</f>
        <v>0</v>
      </c>
      <c r="I227" s="92">
        <v>55.42</v>
      </c>
      <c r="J227" s="93">
        <v>0</v>
      </c>
      <c r="K227" s="93">
        <f>ROUND(J227*E227,2)</f>
        <v>0</v>
      </c>
      <c r="L227" s="93">
        <f>ROUND(G227+J227,2)</f>
        <v>0</v>
      </c>
      <c r="M227" s="94">
        <f>ROUND(K227+H227,2)</f>
        <v>0</v>
      </c>
      <c r="N227" s="6"/>
      <c r="O227" s="12"/>
      <c r="P227" s="12"/>
      <c r="Q227" s="12"/>
      <c r="R227" s="12"/>
      <c r="S227" s="12"/>
    </row>
    <row r="228" spans="1:19" ht="12.75">
      <c r="A228" s="103" t="s">
        <v>448</v>
      </c>
      <c r="B228" s="135" t="s">
        <v>449</v>
      </c>
      <c r="C228" s="85"/>
      <c r="D228" s="85"/>
      <c r="E228" s="139"/>
      <c r="F228" s="114"/>
      <c r="G228" s="114"/>
      <c r="H228" s="114"/>
      <c r="I228" s="114"/>
      <c r="J228" s="114"/>
      <c r="K228" s="114"/>
      <c r="L228" s="114"/>
      <c r="M228" s="136">
        <f>ROUND(SUM(M229:M230),2)</f>
        <v>0</v>
      </c>
      <c r="N228" s="6"/>
      <c r="O228" s="12"/>
      <c r="P228" s="12"/>
      <c r="Q228" s="12"/>
      <c r="R228" s="12"/>
      <c r="S228" s="12"/>
    </row>
    <row r="229" spans="1:19" ht="12.75">
      <c r="A229" s="88" t="s">
        <v>450</v>
      </c>
      <c r="B229" s="123" t="s">
        <v>451</v>
      </c>
      <c r="C229" s="141" t="s">
        <v>19</v>
      </c>
      <c r="D229" s="142" t="s">
        <v>86</v>
      </c>
      <c r="E229" s="148">
        <v>1</v>
      </c>
      <c r="F229" s="92"/>
      <c r="G229" s="93"/>
      <c r="H229" s="93">
        <f>ROUND(E229*G229,2)</f>
        <v>0</v>
      </c>
      <c r="I229" s="92">
        <v>317.75</v>
      </c>
      <c r="J229" s="93">
        <v>0</v>
      </c>
      <c r="K229" s="93">
        <f>ROUND(J229*E229,2)</f>
        <v>0</v>
      </c>
      <c r="L229" s="93">
        <f>ROUND(G229+J229,2)</f>
        <v>0</v>
      </c>
      <c r="M229" s="94">
        <f>ROUND(K229+H229,2)</f>
        <v>0</v>
      </c>
      <c r="N229" s="6"/>
      <c r="O229" s="12"/>
      <c r="P229" s="12"/>
      <c r="Q229" s="12"/>
      <c r="R229" s="12"/>
      <c r="S229" s="12"/>
    </row>
    <row r="230" spans="1:19" ht="12.75">
      <c r="A230" s="88" t="s">
        <v>452</v>
      </c>
      <c r="B230" s="123" t="s">
        <v>453</v>
      </c>
      <c r="C230" s="141" t="s">
        <v>19</v>
      </c>
      <c r="D230" s="142" t="s">
        <v>86</v>
      </c>
      <c r="E230" s="148">
        <v>1</v>
      </c>
      <c r="F230" s="92"/>
      <c r="G230" s="93"/>
      <c r="H230" s="93">
        <f>ROUND(E230*G230,2)</f>
        <v>0</v>
      </c>
      <c r="I230" s="92">
        <v>360</v>
      </c>
      <c r="J230" s="93">
        <v>0</v>
      </c>
      <c r="K230" s="93">
        <f>ROUND(J230*E230,2)</f>
        <v>0</v>
      </c>
      <c r="L230" s="93">
        <f>ROUND(G230+J230,2)</f>
        <v>0</v>
      </c>
      <c r="M230" s="94">
        <f>ROUND(K230+H230,2)</f>
        <v>0</v>
      </c>
      <c r="N230" s="6"/>
      <c r="O230" s="12"/>
      <c r="P230" s="12"/>
      <c r="Q230" s="12"/>
      <c r="R230" s="12"/>
      <c r="S230" s="12"/>
    </row>
    <row r="231" spans="1:19" ht="12.75">
      <c r="A231" s="103" t="s">
        <v>454</v>
      </c>
      <c r="B231" s="135" t="s">
        <v>455</v>
      </c>
      <c r="C231" s="85"/>
      <c r="D231" s="85"/>
      <c r="E231" s="139"/>
      <c r="F231" s="114"/>
      <c r="G231" s="114"/>
      <c r="H231" s="114"/>
      <c r="I231" s="114"/>
      <c r="J231" s="114">
        <v>0</v>
      </c>
      <c r="K231" s="114"/>
      <c r="L231" s="114"/>
      <c r="M231" s="136">
        <f>ROUND(SUM(M232:M237),2)</f>
        <v>0</v>
      </c>
      <c r="N231" s="6"/>
      <c r="O231" s="12"/>
      <c r="P231" s="12"/>
      <c r="Q231" s="12"/>
      <c r="R231" s="12"/>
      <c r="S231" s="12"/>
    </row>
    <row r="232" spans="1:19" ht="22.5">
      <c r="A232" s="88" t="s">
        <v>456</v>
      </c>
      <c r="B232" s="154" t="s">
        <v>457</v>
      </c>
      <c r="C232" s="141" t="s">
        <v>19</v>
      </c>
      <c r="D232" s="142" t="s">
        <v>86</v>
      </c>
      <c r="E232" s="148">
        <v>2</v>
      </c>
      <c r="F232" s="92"/>
      <c r="G232" s="93"/>
      <c r="H232" s="93">
        <f aca="true" t="shared" si="48" ref="H232:H237">ROUND(E232*G232,2)</f>
        <v>0</v>
      </c>
      <c r="I232" s="92">
        <v>2717.21</v>
      </c>
      <c r="J232" s="93">
        <v>0</v>
      </c>
      <c r="K232" s="93">
        <f aca="true" t="shared" si="49" ref="K232:K237">ROUND(J232*E232,2)</f>
        <v>0</v>
      </c>
      <c r="L232" s="93">
        <f aca="true" t="shared" si="50" ref="L232:L237">ROUND(G232+J232,2)</f>
        <v>0</v>
      </c>
      <c r="M232" s="94">
        <f aca="true" t="shared" si="51" ref="M232:M237">ROUND(K232+H232,2)</f>
        <v>0</v>
      </c>
      <c r="N232" s="6"/>
      <c r="O232" s="12"/>
      <c r="P232" s="12"/>
      <c r="Q232" s="12"/>
      <c r="R232" s="12"/>
      <c r="S232" s="12"/>
    </row>
    <row r="233" spans="1:19" ht="12.75">
      <c r="A233" s="88" t="s">
        <v>458</v>
      </c>
      <c r="B233" s="123" t="s">
        <v>459</v>
      </c>
      <c r="C233" s="141" t="s">
        <v>19</v>
      </c>
      <c r="D233" s="142" t="s">
        <v>86</v>
      </c>
      <c r="E233" s="148">
        <v>5</v>
      </c>
      <c r="F233" s="92"/>
      <c r="G233" s="93"/>
      <c r="H233" s="93">
        <f t="shared" si="48"/>
        <v>0</v>
      </c>
      <c r="I233" s="92">
        <v>142.83</v>
      </c>
      <c r="J233" s="93">
        <v>0</v>
      </c>
      <c r="K233" s="93">
        <f t="shared" si="49"/>
        <v>0</v>
      </c>
      <c r="L233" s="93">
        <f t="shared" si="50"/>
        <v>0</v>
      </c>
      <c r="M233" s="94">
        <f t="shared" si="51"/>
        <v>0</v>
      </c>
      <c r="N233" s="6"/>
      <c r="O233" s="12"/>
      <c r="P233" s="12"/>
      <c r="Q233" s="12"/>
      <c r="R233" s="12"/>
      <c r="S233" s="12"/>
    </row>
    <row r="234" spans="1:19" ht="12.75">
      <c r="A234" s="88" t="s">
        <v>460</v>
      </c>
      <c r="B234" s="123" t="s">
        <v>676</v>
      </c>
      <c r="C234" s="141" t="s">
        <v>19</v>
      </c>
      <c r="D234" s="142" t="s">
        <v>86</v>
      </c>
      <c r="E234" s="148">
        <v>4</v>
      </c>
      <c r="F234" s="92"/>
      <c r="G234" s="93"/>
      <c r="H234" s="93">
        <f t="shared" si="48"/>
        <v>0</v>
      </c>
      <c r="I234" s="92">
        <v>12.5</v>
      </c>
      <c r="J234" s="93">
        <v>0</v>
      </c>
      <c r="K234" s="93">
        <f t="shared" si="49"/>
        <v>0</v>
      </c>
      <c r="L234" s="93">
        <f t="shared" si="50"/>
        <v>0</v>
      </c>
      <c r="M234" s="94">
        <f t="shared" si="51"/>
        <v>0</v>
      </c>
      <c r="N234" s="6"/>
      <c r="O234" s="12"/>
      <c r="P234" s="12"/>
      <c r="Q234" s="12"/>
      <c r="R234" s="12"/>
      <c r="S234" s="12"/>
    </row>
    <row r="235" spans="1:19" ht="12.75">
      <c r="A235" s="88" t="s">
        <v>461</v>
      </c>
      <c r="B235" s="154" t="s">
        <v>677</v>
      </c>
      <c r="C235" s="141" t="s">
        <v>19</v>
      </c>
      <c r="D235" s="142" t="s">
        <v>86</v>
      </c>
      <c r="E235" s="148">
        <v>96</v>
      </c>
      <c r="F235" s="92"/>
      <c r="G235" s="93"/>
      <c r="H235" s="93">
        <f t="shared" si="48"/>
        <v>0</v>
      </c>
      <c r="I235" s="92">
        <v>12.5</v>
      </c>
      <c r="J235" s="93">
        <v>0</v>
      </c>
      <c r="K235" s="93">
        <f t="shared" si="49"/>
        <v>0</v>
      </c>
      <c r="L235" s="93">
        <f t="shared" si="50"/>
        <v>0</v>
      </c>
      <c r="M235" s="94">
        <f t="shared" si="51"/>
        <v>0</v>
      </c>
      <c r="N235" s="6"/>
      <c r="O235" s="12"/>
      <c r="P235" s="12"/>
      <c r="Q235" s="12"/>
      <c r="R235" s="12"/>
      <c r="S235" s="12"/>
    </row>
    <row r="236" spans="1:19" ht="12.75">
      <c r="A236" s="88" t="s">
        <v>462</v>
      </c>
      <c r="B236" s="123" t="s">
        <v>463</v>
      </c>
      <c r="C236" s="141" t="s">
        <v>19</v>
      </c>
      <c r="D236" s="142" t="s">
        <v>86</v>
      </c>
      <c r="E236" s="148">
        <v>86</v>
      </c>
      <c r="F236" s="92"/>
      <c r="G236" s="93"/>
      <c r="H236" s="93">
        <f t="shared" si="48"/>
        <v>0</v>
      </c>
      <c r="I236" s="92">
        <v>10</v>
      </c>
      <c r="J236" s="93">
        <v>0</v>
      </c>
      <c r="K236" s="93">
        <f t="shared" si="49"/>
        <v>0</v>
      </c>
      <c r="L236" s="93">
        <f t="shared" si="50"/>
        <v>0</v>
      </c>
      <c r="M236" s="94">
        <f t="shared" si="51"/>
        <v>0</v>
      </c>
      <c r="N236" s="6"/>
      <c r="O236" s="12"/>
      <c r="P236" s="12"/>
      <c r="Q236" s="12"/>
      <c r="R236" s="12"/>
      <c r="S236" s="12"/>
    </row>
    <row r="237" spans="1:19" ht="22.5">
      <c r="A237" s="88" t="s">
        <v>464</v>
      </c>
      <c r="B237" s="89" t="s">
        <v>465</v>
      </c>
      <c r="C237" s="141" t="s">
        <v>19</v>
      </c>
      <c r="D237" s="142" t="s">
        <v>466</v>
      </c>
      <c r="E237" s="148">
        <v>2</v>
      </c>
      <c r="F237" s="92">
        <v>2566</v>
      </c>
      <c r="G237" s="93">
        <v>0</v>
      </c>
      <c r="H237" s="93">
        <f t="shared" si="48"/>
        <v>0</v>
      </c>
      <c r="I237" s="92"/>
      <c r="J237" s="93">
        <f>ROUND(I237*$C$330,2)</f>
        <v>0</v>
      </c>
      <c r="K237" s="93">
        <f t="shared" si="49"/>
        <v>0</v>
      </c>
      <c r="L237" s="93">
        <f t="shared" si="50"/>
        <v>0</v>
      </c>
      <c r="M237" s="94">
        <f t="shared" si="51"/>
        <v>0</v>
      </c>
      <c r="N237" s="6"/>
      <c r="O237" s="12"/>
      <c r="P237" s="12"/>
      <c r="Q237" s="12"/>
      <c r="R237" s="12"/>
      <c r="S237" s="12"/>
    </row>
    <row r="238" spans="1:19" ht="12.75">
      <c r="A238" s="103" t="s">
        <v>467</v>
      </c>
      <c r="B238" s="135" t="s">
        <v>468</v>
      </c>
      <c r="C238" s="85"/>
      <c r="D238" s="85"/>
      <c r="E238" s="139"/>
      <c r="F238" s="114"/>
      <c r="G238" s="114"/>
      <c r="H238" s="114"/>
      <c r="I238" s="114"/>
      <c r="J238" s="114"/>
      <c r="K238" s="114"/>
      <c r="L238" s="114"/>
      <c r="M238" s="136">
        <f>ROUND(SUM(M239:M239),2)</f>
        <v>0</v>
      </c>
      <c r="N238" s="6"/>
      <c r="O238" s="12"/>
      <c r="P238" s="12"/>
      <c r="Q238" s="12"/>
      <c r="R238" s="12"/>
      <c r="S238" s="12"/>
    </row>
    <row r="239" spans="1:19" ht="12.75">
      <c r="A239" s="88" t="s">
        <v>469</v>
      </c>
      <c r="B239" s="123" t="s">
        <v>470</v>
      </c>
      <c r="C239" s="141" t="s">
        <v>19</v>
      </c>
      <c r="D239" s="142" t="s">
        <v>86</v>
      </c>
      <c r="E239" s="148">
        <v>1</v>
      </c>
      <c r="F239" s="92">
        <v>1500</v>
      </c>
      <c r="G239" s="93">
        <v>0</v>
      </c>
      <c r="H239" s="93">
        <f>ROUND(E239*G239,2)</f>
        <v>0</v>
      </c>
      <c r="I239" s="92">
        <v>2124.81</v>
      </c>
      <c r="J239" s="93">
        <v>0</v>
      </c>
      <c r="K239" s="93">
        <f>ROUND(J239*E239,2)</f>
        <v>0</v>
      </c>
      <c r="L239" s="93">
        <f>ROUND(G239+J239,2)</f>
        <v>0</v>
      </c>
      <c r="M239" s="94">
        <f>ROUND(K239+H239,2)</f>
        <v>0</v>
      </c>
      <c r="N239" s="6"/>
      <c r="O239" s="12"/>
      <c r="P239" s="12"/>
      <c r="Q239" s="12"/>
      <c r="R239" s="12"/>
      <c r="S239" s="12"/>
    </row>
    <row r="240" spans="1:19" ht="12.75">
      <c r="A240" s="95" t="s">
        <v>471</v>
      </c>
      <c r="B240" s="151" t="s">
        <v>472</v>
      </c>
      <c r="C240" s="133"/>
      <c r="D240" s="133"/>
      <c r="E240" s="130"/>
      <c r="F240" s="131"/>
      <c r="G240" s="131"/>
      <c r="H240" s="131"/>
      <c r="I240" s="131"/>
      <c r="J240" s="131"/>
      <c r="K240" s="131"/>
      <c r="L240" s="131"/>
      <c r="M240" s="131">
        <f>ROUND(M241+M244+M249+M253+M255,2)</f>
        <v>0</v>
      </c>
      <c r="N240" s="6"/>
      <c r="O240" s="12"/>
      <c r="P240" s="12"/>
      <c r="Q240" s="12"/>
      <c r="R240" s="12"/>
      <c r="S240" s="12"/>
    </row>
    <row r="241" spans="1:19" ht="12.75">
      <c r="A241" s="103" t="s">
        <v>473</v>
      </c>
      <c r="B241" s="135" t="s">
        <v>474</v>
      </c>
      <c r="C241" s="85"/>
      <c r="D241" s="85"/>
      <c r="E241" s="139"/>
      <c r="F241" s="114"/>
      <c r="G241" s="114"/>
      <c r="H241" s="114"/>
      <c r="I241" s="114"/>
      <c r="J241" s="114"/>
      <c r="K241" s="114"/>
      <c r="L241" s="114"/>
      <c r="M241" s="136">
        <f>ROUND(SUM(M242:M243),2)</f>
        <v>0</v>
      </c>
      <c r="N241" s="6"/>
      <c r="O241" s="12"/>
      <c r="P241" s="12"/>
      <c r="Q241" s="12"/>
      <c r="R241" s="12"/>
      <c r="S241" s="12"/>
    </row>
    <row r="242" spans="1:19" s="20" customFormat="1" ht="12.75">
      <c r="A242" s="126" t="s">
        <v>475</v>
      </c>
      <c r="B242" s="124" t="s">
        <v>476</v>
      </c>
      <c r="C242" s="125" t="s">
        <v>27</v>
      </c>
      <c r="D242" s="126" t="s">
        <v>28</v>
      </c>
      <c r="E242" s="127">
        <v>291.94</v>
      </c>
      <c r="F242" s="128">
        <v>4.12</v>
      </c>
      <c r="G242" s="93">
        <v>0</v>
      </c>
      <c r="H242" s="93">
        <f>ROUND(E242*G242,2)</f>
        <v>0</v>
      </c>
      <c r="I242" s="128">
        <v>1.34</v>
      </c>
      <c r="J242" s="93">
        <v>0</v>
      </c>
      <c r="K242" s="93">
        <f>ROUND(J242*E242,2)</f>
        <v>0</v>
      </c>
      <c r="L242" s="93">
        <f>ROUND(G242+J242,2)</f>
        <v>0</v>
      </c>
      <c r="M242" s="146">
        <f>ROUND(K242+H242,2)</f>
        <v>0</v>
      </c>
      <c r="N242" s="18"/>
      <c r="O242" s="19"/>
      <c r="P242" s="19"/>
      <c r="Q242" s="19"/>
      <c r="R242" s="19"/>
      <c r="S242" s="19"/>
    </row>
    <row r="243" spans="1:19" s="20" customFormat="1" ht="12.75">
      <c r="A243" s="126" t="s">
        <v>477</v>
      </c>
      <c r="B243" s="124" t="s">
        <v>478</v>
      </c>
      <c r="C243" s="125" t="s">
        <v>27</v>
      </c>
      <c r="D243" s="126" t="s">
        <v>28</v>
      </c>
      <c r="E243" s="127">
        <v>291.94</v>
      </c>
      <c r="F243" s="128">
        <v>10.62</v>
      </c>
      <c r="G243" s="93">
        <v>0</v>
      </c>
      <c r="H243" s="93">
        <f>ROUND(E243*G243,2)</f>
        <v>0</v>
      </c>
      <c r="I243" s="128">
        <v>4.09</v>
      </c>
      <c r="J243" s="93">
        <v>0</v>
      </c>
      <c r="K243" s="93">
        <f>ROUND(J243*E243,2)</f>
        <v>0</v>
      </c>
      <c r="L243" s="93">
        <f>ROUND(G243+J243,2)</f>
        <v>0</v>
      </c>
      <c r="M243" s="146">
        <f>ROUND(K243+H243,2)</f>
        <v>0</v>
      </c>
      <c r="N243" s="18"/>
      <c r="O243" s="19"/>
      <c r="P243" s="19"/>
      <c r="Q243" s="19"/>
      <c r="R243" s="19"/>
      <c r="S243" s="19"/>
    </row>
    <row r="244" spans="1:19" ht="12.75">
      <c r="A244" s="103" t="s">
        <v>479</v>
      </c>
      <c r="B244" s="135" t="s">
        <v>480</v>
      </c>
      <c r="C244" s="85"/>
      <c r="D244" s="85"/>
      <c r="E244" s="139"/>
      <c r="F244" s="114"/>
      <c r="G244" s="114"/>
      <c r="H244" s="114"/>
      <c r="I244" s="114"/>
      <c r="J244" s="114"/>
      <c r="K244" s="114"/>
      <c r="L244" s="114"/>
      <c r="M244" s="136">
        <f>ROUND(SUM(M245:M248),2)</f>
        <v>0</v>
      </c>
      <c r="N244" s="6"/>
      <c r="O244" s="12"/>
      <c r="P244" s="12"/>
      <c r="Q244" s="12"/>
      <c r="R244" s="12"/>
      <c r="S244" s="12"/>
    </row>
    <row r="245" spans="1:19" s="20" customFormat="1" ht="12.75">
      <c r="A245" s="88" t="s">
        <v>481</v>
      </c>
      <c r="B245" s="123" t="s">
        <v>476</v>
      </c>
      <c r="C245" s="89" t="s">
        <v>27</v>
      </c>
      <c r="D245" s="88" t="s">
        <v>28</v>
      </c>
      <c r="E245" s="91">
        <v>1049.68</v>
      </c>
      <c r="F245" s="92">
        <v>2.39</v>
      </c>
      <c r="G245" s="93">
        <v>0</v>
      </c>
      <c r="H245" s="93">
        <f>ROUND(E245*G245,2)</f>
        <v>0</v>
      </c>
      <c r="I245" s="92">
        <v>0.77</v>
      </c>
      <c r="J245" s="93">
        <v>0</v>
      </c>
      <c r="K245" s="93">
        <f>ROUND(J245*E245,2)</f>
        <v>0</v>
      </c>
      <c r="L245" s="93">
        <f>ROUND(G245+J245,2)</f>
        <v>0</v>
      </c>
      <c r="M245" s="94">
        <f>ROUND(K245+H245,2)</f>
        <v>0</v>
      </c>
      <c r="N245" s="18"/>
      <c r="O245" s="19"/>
      <c r="P245" s="19"/>
      <c r="Q245" s="19"/>
      <c r="R245" s="19"/>
      <c r="S245" s="19"/>
    </row>
    <row r="246" spans="1:19" s="20" customFormat="1" ht="12.75">
      <c r="A246" s="88" t="s">
        <v>482</v>
      </c>
      <c r="B246" s="123" t="s">
        <v>478</v>
      </c>
      <c r="C246" s="89" t="s">
        <v>27</v>
      </c>
      <c r="D246" s="88" t="s">
        <v>28</v>
      </c>
      <c r="E246" s="91">
        <v>858.69</v>
      </c>
      <c r="F246" s="92">
        <v>10.44</v>
      </c>
      <c r="G246" s="93">
        <v>0</v>
      </c>
      <c r="H246" s="93">
        <f>ROUND(E246*G246,2)</f>
        <v>0</v>
      </c>
      <c r="I246" s="92">
        <v>4.27</v>
      </c>
      <c r="J246" s="93">
        <v>0</v>
      </c>
      <c r="K246" s="93">
        <f>ROUND(J246*E246,2)</f>
        <v>0</v>
      </c>
      <c r="L246" s="93">
        <f>ROUND(G246+J246,2)</f>
        <v>0</v>
      </c>
      <c r="M246" s="94">
        <f>ROUND(K246+H246,2)</f>
        <v>0</v>
      </c>
      <c r="N246" s="18"/>
      <c r="O246" s="19"/>
      <c r="P246" s="19"/>
      <c r="Q246" s="19"/>
      <c r="R246" s="19"/>
      <c r="S246" s="19"/>
    </row>
    <row r="247" spans="1:19" s="20" customFormat="1" ht="22.5">
      <c r="A247" s="126" t="s">
        <v>483</v>
      </c>
      <c r="B247" s="125" t="s">
        <v>484</v>
      </c>
      <c r="C247" s="125" t="s">
        <v>27</v>
      </c>
      <c r="D247" s="126" t="s">
        <v>28</v>
      </c>
      <c r="E247" s="127">
        <f>315.98+2.1*2</f>
        <v>320.18</v>
      </c>
      <c r="F247" s="128">
        <v>11.24</v>
      </c>
      <c r="G247" s="93">
        <v>0</v>
      </c>
      <c r="H247" s="93">
        <f>ROUND(E247*G247,2)</f>
        <v>0</v>
      </c>
      <c r="I247" s="128">
        <v>6.6</v>
      </c>
      <c r="J247" s="93">
        <v>0</v>
      </c>
      <c r="K247" s="93">
        <f>ROUND(J247*E247,2)</f>
        <v>0</v>
      </c>
      <c r="L247" s="93">
        <f>ROUND(G247+J247,2)</f>
        <v>0</v>
      </c>
      <c r="M247" s="146">
        <f>ROUND(K247+H247,2)</f>
        <v>0</v>
      </c>
      <c r="N247" s="18"/>
      <c r="O247" s="19"/>
      <c r="P247" s="19"/>
      <c r="Q247" s="19"/>
      <c r="R247" s="19"/>
      <c r="S247" s="19"/>
    </row>
    <row r="248" spans="1:19" s="20" customFormat="1" ht="12.75">
      <c r="A248" s="126" t="s">
        <v>485</v>
      </c>
      <c r="B248" s="124" t="s">
        <v>486</v>
      </c>
      <c r="C248" s="125" t="s">
        <v>27</v>
      </c>
      <c r="D248" s="126" t="s">
        <v>40</v>
      </c>
      <c r="E248" s="127">
        <v>21</v>
      </c>
      <c r="F248" s="128">
        <v>6.89</v>
      </c>
      <c r="G248" s="93">
        <v>0</v>
      </c>
      <c r="H248" s="93">
        <f>ROUND(E248*G248,2)</f>
        <v>0</v>
      </c>
      <c r="I248" s="128">
        <v>4.6</v>
      </c>
      <c r="J248" s="93">
        <v>0</v>
      </c>
      <c r="K248" s="93">
        <f>ROUND(J248*E248,2)</f>
        <v>0</v>
      </c>
      <c r="L248" s="93">
        <f>ROUND(G248+J248,2)</f>
        <v>0</v>
      </c>
      <c r="M248" s="146">
        <f>ROUND(K248+H248,2)</f>
        <v>0</v>
      </c>
      <c r="N248" s="18"/>
      <c r="O248" s="19"/>
      <c r="P248" s="19"/>
      <c r="Q248" s="19"/>
      <c r="R248" s="19"/>
      <c r="S248" s="19"/>
    </row>
    <row r="249" spans="1:19" ht="12.75">
      <c r="A249" s="103" t="s">
        <v>487</v>
      </c>
      <c r="B249" s="135" t="s">
        <v>488</v>
      </c>
      <c r="C249" s="85"/>
      <c r="D249" s="85"/>
      <c r="E249" s="139"/>
      <c r="F249" s="114"/>
      <c r="G249" s="114"/>
      <c r="H249" s="114"/>
      <c r="I249" s="114"/>
      <c r="J249" s="114"/>
      <c r="K249" s="114"/>
      <c r="L249" s="114"/>
      <c r="M249" s="136">
        <f>ROUND(SUM(M250:M252),2)</f>
        <v>0</v>
      </c>
      <c r="N249" s="6"/>
      <c r="O249" s="12"/>
      <c r="P249" s="12"/>
      <c r="Q249" s="12"/>
      <c r="R249" s="12"/>
      <c r="S249" s="12"/>
    </row>
    <row r="250" spans="1:19" s="15" customFormat="1" ht="22.5">
      <c r="A250" s="88" t="s">
        <v>489</v>
      </c>
      <c r="B250" s="89" t="s">
        <v>490</v>
      </c>
      <c r="C250" s="89" t="s">
        <v>27</v>
      </c>
      <c r="D250" s="88" t="s">
        <v>28</v>
      </c>
      <c r="E250" s="127">
        <v>38.12</v>
      </c>
      <c r="F250" s="92">
        <v>34.27</v>
      </c>
      <c r="G250" s="93">
        <v>0</v>
      </c>
      <c r="H250" s="93">
        <f>ROUND(E250*G250,2)</f>
        <v>0</v>
      </c>
      <c r="I250" s="92">
        <v>51.62</v>
      </c>
      <c r="J250" s="93">
        <v>0</v>
      </c>
      <c r="K250" s="93">
        <f>ROUND(J250*E250,2)</f>
        <v>0</v>
      </c>
      <c r="L250" s="93">
        <f>ROUND(G250+J250,2)</f>
        <v>0</v>
      </c>
      <c r="M250" s="94">
        <f>ROUND(K250+H250,2)</f>
        <v>0</v>
      </c>
      <c r="N250" s="13"/>
      <c r="O250" s="14"/>
      <c r="P250" s="14"/>
      <c r="Q250" s="14"/>
      <c r="R250" s="14"/>
      <c r="S250" s="14"/>
    </row>
    <row r="251" spans="1:19" s="15" customFormat="1" ht="22.5">
      <c r="A251" s="88" t="s">
        <v>491</v>
      </c>
      <c r="B251" s="89" t="s">
        <v>492</v>
      </c>
      <c r="C251" s="89" t="s">
        <v>27</v>
      </c>
      <c r="D251" s="88" t="s">
        <v>28</v>
      </c>
      <c r="E251" s="127">
        <v>41.84</v>
      </c>
      <c r="F251" s="92">
        <v>34.27</v>
      </c>
      <c r="G251" s="93">
        <v>0</v>
      </c>
      <c r="H251" s="93">
        <f>ROUND(E251*G251,2)</f>
        <v>0</v>
      </c>
      <c r="I251" s="92">
        <v>152.44</v>
      </c>
      <c r="J251" s="93">
        <v>0</v>
      </c>
      <c r="K251" s="93">
        <f>ROUND(J251*E251,2)</f>
        <v>0</v>
      </c>
      <c r="L251" s="93">
        <f>ROUND(G251+J251,2)</f>
        <v>0</v>
      </c>
      <c r="M251" s="94">
        <f>ROUND(K251+H251,2)</f>
        <v>0</v>
      </c>
      <c r="N251" s="13"/>
      <c r="O251" s="14"/>
      <c r="P251" s="14"/>
      <c r="Q251" s="14"/>
      <c r="R251" s="14"/>
      <c r="S251" s="14"/>
    </row>
    <row r="252" spans="1:19" s="20" customFormat="1" ht="12.75">
      <c r="A252" s="126" t="s">
        <v>493</v>
      </c>
      <c r="B252" s="124" t="s">
        <v>494</v>
      </c>
      <c r="C252" s="125" t="s">
        <v>27</v>
      </c>
      <c r="D252" s="126" t="s">
        <v>28</v>
      </c>
      <c r="E252" s="127">
        <v>142</v>
      </c>
      <c r="F252" s="128">
        <v>4.83</v>
      </c>
      <c r="G252" s="93">
        <v>0</v>
      </c>
      <c r="H252" s="93">
        <f>ROUND(E252*G252,2)</f>
        <v>0</v>
      </c>
      <c r="I252" s="128">
        <v>21.15</v>
      </c>
      <c r="J252" s="93">
        <v>0</v>
      </c>
      <c r="K252" s="93">
        <f>ROUND(J252*E252,2)</f>
        <v>0</v>
      </c>
      <c r="L252" s="93">
        <f>ROUND(G252+J252,2)</f>
        <v>0</v>
      </c>
      <c r="M252" s="94">
        <f>ROUND(K252+H252,2)</f>
        <v>0</v>
      </c>
      <c r="N252" s="18"/>
      <c r="O252" s="19"/>
      <c r="P252" s="19"/>
      <c r="Q252" s="19"/>
      <c r="R252" s="19"/>
      <c r="S252" s="19"/>
    </row>
    <row r="253" spans="1:19" ht="12.75">
      <c r="A253" s="103" t="s">
        <v>495</v>
      </c>
      <c r="B253" s="135" t="s">
        <v>496</v>
      </c>
      <c r="C253" s="85"/>
      <c r="D253" s="85"/>
      <c r="E253" s="139"/>
      <c r="F253" s="114"/>
      <c r="G253" s="114"/>
      <c r="H253" s="114"/>
      <c r="I253" s="114"/>
      <c r="J253" s="114"/>
      <c r="K253" s="114"/>
      <c r="L253" s="114"/>
      <c r="M253" s="136">
        <f>ROUND(SUM(M254),2)</f>
        <v>0</v>
      </c>
      <c r="N253" s="6"/>
      <c r="O253" s="12"/>
      <c r="P253" s="12"/>
      <c r="Q253" s="12"/>
      <c r="R253" s="12"/>
      <c r="S253" s="12"/>
    </row>
    <row r="254" spans="1:19" s="20" customFormat="1" ht="12.75">
      <c r="A254" s="126" t="s">
        <v>497</v>
      </c>
      <c r="B254" s="125" t="s">
        <v>498</v>
      </c>
      <c r="C254" s="125" t="s">
        <v>27</v>
      </c>
      <c r="D254" s="126" t="s">
        <v>28</v>
      </c>
      <c r="E254" s="127">
        <v>3.4</v>
      </c>
      <c r="F254" s="128">
        <v>8.06</v>
      </c>
      <c r="G254" s="93">
        <v>0</v>
      </c>
      <c r="H254" s="93">
        <f>ROUND(E254*G254,2)</f>
        <v>0</v>
      </c>
      <c r="I254" s="128">
        <v>174.5</v>
      </c>
      <c r="J254" s="93">
        <v>0</v>
      </c>
      <c r="K254" s="93">
        <f>ROUND(J254*E254,2)</f>
        <v>0</v>
      </c>
      <c r="L254" s="93">
        <f>ROUND(G254+J254,2)</f>
        <v>0</v>
      </c>
      <c r="M254" s="146">
        <f>ROUND(K254+H254,2)</f>
        <v>0</v>
      </c>
      <c r="N254" s="13"/>
      <c r="O254" s="19"/>
      <c r="P254" s="19"/>
      <c r="Q254" s="19"/>
      <c r="R254" s="19"/>
      <c r="S254" s="19"/>
    </row>
    <row r="255" spans="1:19" ht="12.75">
      <c r="A255" s="103" t="s">
        <v>499</v>
      </c>
      <c r="B255" s="135" t="s">
        <v>500</v>
      </c>
      <c r="C255" s="85"/>
      <c r="D255" s="85"/>
      <c r="E255" s="139"/>
      <c r="F255" s="114"/>
      <c r="G255" s="114"/>
      <c r="H255" s="114"/>
      <c r="I255" s="114"/>
      <c r="J255" s="114"/>
      <c r="K255" s="114"/>
      <c r="L255" s="114"/>
      <c r="M255" s="136">
        <f>ROUND(SUM(M256),2)</f>
        <v>0</v>
      </c>
      <c r="N255" s="6"/>
      <c r="O255" s="12"/>
      <c r="P255" s="12"/>
      <c r="Q255" s="12"/>
      <c r="R255" s="12"/>
      <c r="S255" s="12"/>
    </row>
    <row r="256" spans="1:19" ht="12.75">
      <c r="A256" s="142" t="s">
        <v>501</v>
      </c>
      <c r="B256" s="123" t="s">
        <v>502</v>
      </c>
      <c r="C256" s="88" t="s">
        <v>114</v>
      </c>
      <c r="D256" s="142" t="s">
        <v>28</v>
      </c>
      <c r="E256" s="127">
        <v>25.63</v>
      </c>
      <c r="F256" s="92"/>
      <c r="G256" s="93"/>
      <c r="H256" s="93">
        <f>ROUND(E256*G256,2)</f>
        <v>0</v>
      </c>
      <c r="I256" s="92">
        <v>380</v>
      </c>
      <c r="J256" s="93">
        <v>0</v>
      </c>
      <c r="K256" s="93">
        <f>ROUND(J256*E256,2)</f>
        <v>0</v>
      </c>
      <c r="L256" s="93">
        <f>ROUND(G256+J256,2)</f>
        <v>0</v>
      </c>
      <c r="M256" s="94">
        <f>K256+H256</f>
        <v>0</v>
      </c>
      <c r="N256" s="6"/>
      <c r="O256" s="12"/>
      <c r="P256" s="12"/>
      <c r="Q256" s="12"/>
      <c r="R256" s="12"/>
      <c r="S256" s="12"/>
    </row>
    <row r="257" spans="1:19" ht="12.75">
      <c r="A257" s="95" t="s">
        <v>503</v>
      </c>
      <c r="B257" s="151" t="s">
        <v>504</v>
      </c>
      <c r="C257" s="133"/>
      <c r="D257" s="133"/>
      <c r="E257" s="130"/>
      <c r="F257" s="131"/>
      <c r="G257" s="131"/>
      <c r="H257" s="131"/>
      <c r="I257" s="131"/>
      <c r="J257" s="131"/>
      <c r="K257" s="131"/>
      <c r="L257" s="131"/>
      <c r="M257" s="131">
        <f>ROUND(M258+M261+M266,2)</f>
        <v>0</v>
      </c>
      <c r="N257" s="6"/>
      <c r="O257" s="12"/>
      <c r="P257" s="12"/>
      <c r="Q257" s="12"/>
      <c r="R257" s="12"/>
      <c r="S257" s="12"/>
    </row>
    <row r="258" spans="1:19" ht="12.75">
      <c r="A258" s="103" t="s">
        <v>505</v>
      </c>
      <c r="B258" s="135" t="s">
        <v>506</v>
      </c>
      <c r="C258" s="85"/>
      <c r="D258" s="85"/>
      <c r="E258" s="139"/>
      <c r="F258" s="114"/>
      <c r="G258" s="114"/>
      <c r="H258" s="114"/>
      <c r="I258" s="114"/>
      <c r="J258" s="114"/>
      <c r="K258" s="114"/>
      <c r="L258" s="114"/>
      <c r="M258" s="136">
        <f>ROUND(SUM(M259:M260),2)</f>
        <v>0</v>
      </c>
      <c r="N258" s="6"/>
      <c r="O258" s="12"/>
      <c r="P258" s="12"/>
      <c r="Q258" s="12"/>
      <c r="R258" s="12"/>
      <c r="S258" s="12"/>
    </row>
    <row r="259" spans="1:19" ht="12.75">
      <c r="A259" s="142" t="s">
        <v>507</v>
      </c>
      <c r="B259" s="123" t="s">
        <v>508</v>
      </c>
      <c r="C259" s="141" t="s">
        <v>27</v>
      </c>
      <c r="D259" s="88" t="s">
        <v>28</v>
      </c>
      <c r="E259" s="91">
        <v>139.22</v>
      </c>
      <c r="F259" s="92">
        <v>0.48</v>
      </c>
      <c r="G259" s="93">
        <v>0</v>
      </c>
      <c r="H259" s="93">
        <f>ROUND(E259*G259,2)</f>
        <v>0</v>
      </c>
      <c r="I259" s="92">
        <v>2.34</v>
      </c>
      <c r="J259" s="93">
        <v>0</v>
      </c>
      <c r="K259" s="93">
        <f>ROUND(J259*E259,2)</f>
        <v>0</v>
      </c>
      <c r="L259" s="93">
        <f>ROUND(G259+J259,2)</f>
        <v>0</v>
      </c>
      <c r="M259" s="94">
        <f>ROUND(K259+H259,2)</f>
        <v>0</v>
      </c>
      <c r="N259" s="6"/>
      <c r="O259" s="12"/>
      <c r="P259" s="12"/>
      <c r="Q259" s="12"/>
      <c r="R259" s="12"/>
      <c r="S259" s="12"/>
    </row>
    <row r="260" spans="1:19" ht="12.75">
      <c r="A260" s="142" t="s">
        <v>509</v>
      </c>
      <c r="B260" s="123" t="s">
        <v>510</v>
      </c>
      <c r="C260" s="141" t="s">
        <v>27</v>
      </c>
      <c r="D260" s="88" t="s">
        <v>28</v>
      </c>
      <c r="E260" s="91">
        <v>139.22</v>
      </c>
      <c r="F260" s="92">
        <v>17.78</v>
      </c>
      <c r="G260" s="93">
        <v>0</v>
      </c>
      <c r="H260" s="93">
        <f>ROUND(E260*G260,2)</f>
        <v>0</v>
      </c>
      <c r="I260" s="92">
        <v>16.43</v>
      </c>
      <c r="J260" s="93">
        <v>0</v>
      </c>
      <c r="K260" s="93">
        <f>ROUND(J260*E260,2)</f>
        <v>0</v>
      </c>
      <c r="L260" s="93">
        <f>ROUND(G260+J260,2)</f>
        <v>0</v>
      </c>
      <c r="M260" s="94">
        <f>ROUND(K260+H260,2)</f>
        <v>0</v>
      </c>
      <c r="N260" s="6"/>
      <c r="O260" s="12"/>
      <c r="P260" s="12"/>
      <c r="Q260" s="12"/>
      <c r="R260" s="12"/>
      <c r="S260" s="12"/>
    </row>
    <row r="261" spans="1:19" ht="12.75">
      <c r="A261" s="103" t="s">
        <v>511</v>
      </c>
      <c r="B261" s="135" t="s">
        <v>512</v>
      </c>
      <c r="C261" s="85"/>
      <c r="D261" s="85"/>
      <c r="E261" s="139"/>
      <c r="F261" s="114"/>
      <c r="G261" s="114"/>
      <c r="H261" s="114"/>
      <c r="I261" s="114"/>
      <c r="J261" s="114"/>
      <c r="K261" s="114"/>
      <c r="L261" s="114"/>
      <c r="M261" s="136">
        <f>ROUND(SUM(M262:M265),2)</f>
        <v>0</v>
      </c>
      <c r="N261" s="6"/>
      <c r="O261" s="12"/>
      <c r="P261" s="12"/>
      <c r="Q261" s="12"/>
      <c r="R261" s="12"/>
      <c r="S261" s="12"/>
    </row>
    <row r="262" spans="1:19" s="15" customFormat="1" ht="12.75">
      <c r="A262" s="88" t="s">
        <v>513</v>
      </c>
      <c r="B262" s="89" t="s">
        <v>514</v>
      </c>
      <c r="C262" s="89" t="s">
        <v>114</v>
      </c>
      <c r="D262" s="88" t="s">
        <v>28</v>
      </c>
      <c r="E262" s="91">
        <v>338.14</v>
      </c>
      <c r="F262" s="92">
        <v>2.74</v>
      </c>
      <c r="G262" s="93">
        <v>0</v>
      </c>
      <c r="H262" s="93">
        <f>ROUND(E262*G262,2)</f>
        <v>0</v>
      </c>
      <c r="I262" s="92">
        <v>36.07</v>
      </c>
      <c r="J262" s="93">
        <v>0</v>
      </c>
      <c r="K262" s="93">
        <f>ROUND(J262*E262,2)</f>
        <v>0</v>
      </c>
      <c r="L262" s="93">
        <f>ROUND(G262+J262,2)</f>
        <v>0</v>
      </c>
      <c r="M262" s="94">
        <f>ROUND(K262+H262,2)</f>
        <v>0</v>
      </c>
      <c r="N262" s="13"/>
      <c r="O262" s="14"/>
      <c r="P262" s="14"/>
      <c r="Q262" s="14"/>
      <c r="R262" s="14"/>
      <c r="S262" s="14"/>
    </row>
    <row r="263" spans="1:19" s="35" customFormat="1" ht="12.75">
      <c r="A263" s="88" t="s">
        <v>515</v>
      </c>
      <c r="B263" s="89" t="s">
        <v>516</v>
      </c>
      <c r="C263" s="141" t="s">
        <v>27</v>
      </c>
      <c r="D263" s="88" t="s">
        <v>28</v>
      </c>
      <c r="E263" s="91">
        <v>338.14</v>
      </c>
      <c r="F263" s="92">
        <v>6.12</v>
      </c>
      <c r="G263" s="93">
        <v>0</v>
      </c>
      <c r="H263" s="93">
        <f>ROUND(E263*G263,2)</f>
        <v>0</v>
      </c>
      <c r="I263" s="92">
        <v>4.21</v>
      </c>
      <c r="J263" s="93">
        <v>0</v>
      </c>
      <c r="K263" s="93">
        <f>ROUND(J263*E263,2)</f>
        <v>0</v>
      </c>
      <c r="L263" s="93">
        <f>ROUND(G263+J263,2)</f>
        <v>0</v>
      </c>
      <c r="M263" s="94">
        <f>ROUND(K263+H263,2)</f>
        <v>0</v>
      </c>
      <c r="N263" s="13"/>
      <c r="O263" s="34"/>
      <c r="P263" s="34"/>
      <c r="Q263" s="34"/>
      <c r="R263" s="34"/>
      <c r="S263" s="34"/>
    </row>
    <row r="264" spans="1:19" s="20" customFormat="1" ht="12.75">
      <c r="A264" s="88" t="s">
        <v>517</v>
      </c>
      <c r="B264" s="124" t="s">
        <v>518</v>
      </c>
      <c r="C264" s="125" t="s">
        <v>114</v>
      </c>
      <c r="D264" s="126" t="s">
        <v>28</v>
      </c>
      <c r="E264" s="127">
        <v>12.7</v>
      </c>
      <c r="F264" s="128"/>
      <c r="G264" s="93">
        <v>0</v>
      </c>
      <c r="H264" s="93">
        <f>ROUND(E264*G264,2)</f>
        <v>0</v>
      </c>
      <c r="I264" s="128">
        <v>173.33</v>
      </c>
      <c r="J264" s="93">
        <v>0</v>
      </c>
      <c r="K264" s="93">
        <f>ROUND(J264*E264,2)</f>
        <v>0</v>
      </c>
      <c r="L264" s="93">
        <f>ROUND(G264+J264,2)</f>
        <v>0</v>
      </c>
      <c r="M264" s="94">
        <f>ROUND(K264+H264,2)</f>
        <v>0</v>
      </c>
      <c r="N264" s="18"/>
      <c r="O264" s="19"/>
      <c r="P264" s="19"/>
      <c r="Q264" s="19"/>
      <c r="R264" s="19"/>
      <c r="S264" s="19"/>
    </row>
    <row r="265" spans="1:19" ht="12.75">
      <c r="A265" s="88" t="s">
        <v>519</v>
      </c>
      <c r="B265" s="123" t="s">
        <v>520</v>
      </c>
      <c r="C265" s="141" t="s">
        <v>27</v>
      </c>
      <c r="D265" s="88" t="s">
        <v>28</v>
      </c>
      <c r="E265" s="91">
        <v>104.13</v>
      </c>
      <c r="F265" s="92">
        <v>10.29</v>
      </c>
      <c r="G265" s="93">
        <v>0</v>
      </c>
      <c r="H265" s="93">
        <f>ROUND(E265*G265,2)</f>
        <v>0</v>
      </c>
      <c r="I265" s="92">
        <v>50.3</v>
      </c>
      <c r="J265" s="93">
        <v>0</v>
      </c>
      <c r="K265" s="93">
        <f>ROUND(J265*E265,2)</f>
        <v>0</v>
      </c>
      <c r="L265" s="93">
        <f>ROUND(G265+J265,2)</f>
        <v>0</v>
      </c>
      <c r="M265" s="94">
        <f>ROUND(K265+H265,2)</f>
        <v>0</v>
      </c>
      <c r="N265" s="6"/>
      <c r="O265" s="12"/>
      <c r="P265" s="12"/>
      <c r="Q265" s="12"/>
      <c r="R265" s="12"/>
      <c r="S265" s="12"/>
    </row>
    <row r="266" spans="1:19" ht="12.75">
      <c r="A266" s="103" t="s">
        <v>521</v>
      </c>
      <c r="B266" s="135" t="s">
        <v>522</v>
      </c>
      <c r="C266" s="85"/>
      <c r="D266" s="85"/>
      <c r="E266" s="139"/>
      <c r="F266" s="114"/>
      <c r="G266" s="114"/>
      <c r="H266" s="114"/>
      <c r="I266" s="114"/>
      <c r="J266" s="114"/>
      <c r="K266" s="114"/>
      <c r="L266" s="114"/>
      <c r="M266" s="136">
        <f>ROUND(SUM(M267:M268),2)</f>
        <v>0</v>
      </c>
      <c r="N266" s="6"/>
      <c r="O266" s="12"/>
      <c r="P266" s="12"/>
      <c r="Q266" s="12"/>
      <c r="R266" s="12"/>
      <c r="S266" s="12"/>
    </row>
    <row r="267" spans="1:19" s="15" customFormat="1" ht="12.75">
      <c r="A267" s="88" t="s">
        <v>523</v>
      </c>
      <c r="B267" s="102" t="s">
        <v>524</v>
      </c>
      <c r="C267" s="89" t="s">
        <v>27</v>
      </c>
      <c r="D267" s="88" t="s">
        <v>40</v>
      </c>
      <c r="E267" s="127">
        <v>251.05</v>
      </c>
      <c r="F267" s="92">
        <v>0.65</v>
      </c>
      <c r="G267" s="93">
        <v>0</v>
      </c>
      <c r="H267" s="93">
        <f>ROUND(E267*G267,2)</f>
        <v>0</v>
      </c>
      <c r="I267" s="92">
        <v>7.69</v>
      </c>
      <c r="J267" s="93">
        <v>0</v>
      </c>
      <c r="K267" s="93">
        <f>ROUND(J267*E267,2)</f>
        <v>0</v>
      </c>
      <c r="L267" s="93">
        <f>ROUND(G267+J267,2)</f>
        <v>0</v>
      </c>
      <c r="M267" s="94">
        <f>ROUND(K267+H267,2)</f>
        <v>0</v>
      </c>
      <c r="N267" s="13"/>
      <c r="O267" s="14"/>
      <c r="P267" s="14"/>
      <c r="Q267" s="14"/>
      <c r="R267" s="14"/>
      <c r="S267" s="14"/>
    </row>
    <row r="268" spans="1:19" s="15" customFormat="1" ht="12.75">
      <c r="A268" s="88" t="s">
        <v>525</v>
      </c>
      <c r="B268" s="89" t="s">
        <v>526</v>
      </c>
      <c r="C268" s="89" t="s">
        <v>114</v>
      </c>
      <c r="D268" s="88" t="s">
        <v>40</v>
      </c>
      <c r="E268" s="91">
        <v>13.1</v>
      </c>
      <c r="F268" s="92"/>
      <c r="G268" s="93"/>
      <c r="H268" s="93">
        <f>ROUND(E268*G268,2)</f>
        <v>0</v>
      </c>
      <c r="I268" s="92">
        <v>26</v>
      </c>
      <c r="J268" s="93">
        <v>0</v>
      </c>
      <c r="K268" s="93">
        <f>ROUND(J268*E268,2)</f>
        <v>0</v>
      </c>
      <c r="L268" s="93">
        <f>ROUND(G268+J268,2)</f>
        <v>0</v>
      </c>
      <c r="M268" s="94">
        <f>ROUND(K268+H268,2)</f>
        <v>0</v>
      </c>
      <c r="N268" s="13"/>
      <c r="O268" s="14"/>
      <c r="P268" s="14"/>
      <c r="Q268" s="14"/>
      <c r="R268" s="14"/>
      <c r="S268" s="14"/>
    </row>
    <row r="269" spans="1:19" ht="12.75">
      <c r="A269" s="95" t="s">
        <v>527</v>
      </c>
      <c r="B269" s="151" t="s">
        <v>528</v>
      </c>
      <c r="C269" s="133"/>
      <c r="D269" s="133"/>
      <c r="E269" s="130"/>
      <c r="F269" s="131"/>
      <c r="G269" s="131"/>
      <c r="H269" s="131"/>
      <c r="I269" s="131"/>
      <c r="J269" s="131"/>
      <c r="K269" s="131"/>
      <c r="L269" s="131"/>
      <c r="M269" s="131">
        <f>ROUND(M270,2)</f>
        <v>0</v>
      </c>
      <c r="N269" s="6"/>
      <c r="O269" s="12"/>
      <c r="P269" s="12"/>
      <c r="Q269" s="12"/>
      <c r="R269" s="12"/>
      <c r="S269" s="12"/>
    </row>
    <row r="270" spans="1:19" ht="12.75">
      <c r="A270" s="103" t="s">
        <v>529</v>
      </c>
      <c r="B270" s="135" t="s">
        <v>530</v>
      </c>
      <c r="C270" s="85"/>
      <c r="D270" s="85"/>
      <c r="E270" s="139"/>
      <c r="F270" s="114"/>
      <c r="G270" s="114"/>
      <c r="H270" s="114"/>
      <c r="I270" s="114"/>
      <c r="J270" s="114"/>
      <c r="K270" s="114"/>
      <c r="L270" s="114"/>
      <c r="M270" s="136">
        <f>ROUND(SUM(M271:M277),2)</f>
        <v>0</v>
      </c>
      <c r="N270" s="6"/>
      <c r="O270" s="12"/>
      <c r="P270" s="12"/>
      <c r="Q270" s="12"/>
      <c r="R270" s="12"/>
      <c r="S270" s="12"/>
    </row>
    <row r="271" spans="1:19" ht="12.75">
      <c r="A271" s="142" t="s">
        <v>531</v>
      </c>
      <c r="B271" s="100" t="s">
        <v>532</v>
      </c>
      <c r="C271" s="141" t="s">
        <v>27</v>
      </c>
      <c r="D271" s="142" t="s">
        <v>28</v>
      </c>
      <c r="E271" s="91">
        <v>392.02</v>
      </c>
      <c r="F271" s="92">
        <v>15.31</v>
      </c>
      <c r="G271" s="93">
        <v>0</v>
      </c>
      <c r="H271" s="93">
        <f aca="true" t="shared" si="52" ref="H271:H277">ROUND(E271*G271,2)</f>
        <v>0</v>
      </c>
      <c r="I271" s="92">
        <v>25.61</v>
      </c>
      <c r="J271" s="93">
        <v>0</v>
      </c>
      <c r="K271" s="93">
        <f aca="true" t="shared" si="53" ref="K271:K277">ROUND(J271*E271,2)</f>
        <v>0</v>
      </c>
      <c r="L271" s="93">
        <f aca="true" t="shared" si="54" ref="L271:L277">ROUND(G271+J271,2)</f>
        <v>0</v>
      </c>
      <c r="M271" s="94">
        <f aca="true" t="shared" si="55" ref="M271:M277">ROUND(K271+H271,2)</f>
        <v>0</v>
      </c>
      <c r="N271" s="6"/>
      <c r="O271" s="12"/>
      <c r="P271" s="12"/>
      <c r="Q271" s="12"/>
      <c r="R271" s="12"/>
      <c r="S271" s="12"/>
    </row>
    <row r="272" spans="1:19" ht="12.75">
      <c r="A272" s="142" t="s">
        <v>533</v>
      </c>
      <c r="B272" s="123" t="s">
        <v>534</v>
      </c>
      <c r="C272" s="141" t="s">
        <v>27</v>
      </c>
      <c r="D272" s="88" t="s">
        <v>28</v>
      </c>
      <c r="E272" s="91">
        <v>25</v>
      </c>
      <c r="F272" s="92">
        <v>13.43</v>
      </c>
      <c r="G272" s="93">
        <v>0</v>
      </c>
      <c r="H272" s="93">
        <f t="shared" si="52"/>
        <v>0</v>
      </c>
      <c r="I272" s="92">
        <v>38.01</v>
      </c>
      <c r="J272" s="93">
        <v>0</v>
      </c>
      <c r="K272" s="93">
        <f t="shared" si="53"/>
        <v>0</v>
      </c>
      <c r="L272" s="93">
        <f t="shared" si="54"/>
        <v>0</v>
      </c>
      <c r="M272" s="94">
        <f t="shared" si="55"/>
        <v>0</v>
      </c>
      <c r="N272" s="6"/>
      <c r="O272" s="12"/>
      <c r="P272" s="12"/>
      <c r="Q272" s="12"/>
      <c r="R272" s="12"/>
      <c r="S272" s="12"/>
    </row>
    <row r="273" spans="1:19" ht="12.75">
      <c r="A273" s="142" t="s">
        <v>535</v>
      </c>
      <c r="B273" s="123" t="s">
        <v>536</v>
      </c>
      <c r="C273" s="141" t="s">
        <v>27</v>
      </c>
      <c r="D273" s="88" t="s">
        <v>28</v>
      </c>
      <c r="E273" s="91">
        <v>392.02</v>
      </c>
      <c r="F273" s="92">
        <v>4.22</v>
      </c>
      <c r="G273" s="93">
        <v>0</v>
      </c>
      <c r="H273" s="93">
        <f t="shared" si="52"/>
        <v>0</v>
      </c>
      <c r="I273" s="92">
        <v>25.21</v>
      </c>
      <c r="J273" s="93">
        <v>0</v>
      </c>
      <c r="K273" s="93">
        <f t="shared" si="53"/>
        <v>0</v>
      </c>
      <c r="L273" s="93">
        <f t="shared" si="54"/>
        <v>0</v>
      </c>
      <c r="M273" s="94">
        <f t="shared" si="55"/>
        <v>0</v>
      </c>
      <c r="N273" s="6"/>
      <c r="O273" s="12"/>
      <c r="P273" s="12"/>
      <c r="Q273" s="12"/>
      <c r="R273" s="12"/>
      <c r="S273" s="12"/>
    </row>
    <row r="274" spans="1:19" ht="12.75">
      <c r="A274" s="142" t="s">
        <v>537</v>
      </c>
      <c r="B274" s="123" t="s">
        <v>538</v>
      </c>
      <c r="C274" s="141" t="s">
        <v>27</v>
      </c>
      <c r="D274" s="88" t="s">
        <v>40</v>
      </c>
      <c r="E274" s="91">
        <v>79.12</v>
      </c>
      <c r="F274" s="92">
        <v>2.52</v>
      </c>
      <c r="G274" s="93">
        <v>0</v>
      </c>
      <c r="H274" s="93">
        <f t="shared" si="52"/>
        <v>0</v>
      </c>
      <c r="I274" s="92">
        <v>15.08</v>
      </c>
      <c r="J274" s="93">
        <v>0</v>
      </c>
      <c r="K274" s="93">
        <f t="shared" si="53"/>
        <v>0</v>
      </c>
      <c r="L274" s="93">
        <f t="shared" si="54"/>
        <v>0</v>
      </c>
      <c r="M274" s="94">
        <f t="shared" si="55"/>
        <v>0</v>
      </c>
      <c r="N274" s="6"/>
      <c r="O274" s="12"/>
      <c r="P274" s="12"/>
      <c r="Q274" s="12"/>
      <c r="R274" s="12"/>
      <c r="S274" s="12"/>
    </row>
    <row r="275" spans="1:19" s="15" customFormat="1" ht="12.75">
      <c r="A275" s="142" t="s">
        <v>539</v>
      </c>
      <c r="B275" s="89" t="s">
        <v>540</v>
      </c>
      <c r="C275" s="141" t="s">
        <v>27</v>
      </c>
      <c r="D275" s="88" t="s">
        <v>40</v>
      </c>
      <c r="E275" s="91">
        <v>104.59</v>
      </c>
      <c r="F275" s="92">
        <v>4.05</v>
      </c>
      <c r="G275" s="93">
        <v>0</v>
      </c>
      <c r="H275" s="93">
        <f t="shared" si="52"/>
        <v>0</v>
      </c>
      <c r="I275" s="92">
        <v>24.16</v>
      </c>
      <c r="J275" s="93">
        <v>0</v>
      </c>
      <c r="K275" s="93">
        <f t="shared" si="53"/>
        <v>0</v>
      </c>
      <c r="L275" s="93">
        <f t="shared" si="54"/>
        <v>0</v>
      </c>
      <c r="M275" s="94">
        <f t="shared" si="55"/>
        <v>0</v>
      </c>
      <c r="N275" s="13"/>
      <c r="O275" s="14"/>
      <c r="P275" s="14"/>
      <c r="Q275" s="14"/>
      <c r="R275" s="14"/>
      <c r="S275" s="14"/>
    </row>
    <row r="276" spans="1:19" s="15" customFormat="1" ht="12.75">
      <c r="A276" s="142" t="s">
        <v>541</v>
      </c>
      <c r="B276" s="89" t="s">
        <v>542</v>
      </c>
      <c r="C276" s="89" t="s">
        <v>27</v>
      </c>
      <c r="D276" s="88" t="s">
        <v>40</v>
      </c>
      <c r="E276" s="91">
        <v>16.74</v>
      </c>
      <c r="F276" s="92">
        <v>3.12</v>
      </c>
      <c r="G276" s="93">
        <v>0</v>
      </c>
      <c r="H276" s="93">
        <f t="shared" si="52"/>
        <v>0</v>
      </c>
      <c r="I276" s="92">
        <v>19.8</v>
      </c>
      <c r="J276" s="93">
        <v>0</v>
      </c>
      <c r="K276" s="93">
        <f t="shared" si="53"/>
        <v>0</v>
      </c>
      <c r="L276" s="93">
        <f t="shared" si="54"/>
        <v>0</v>
      </c>
      <c r="M276" s="94">
        <f t="shared" si="55"/>
        <v>0</v>
      </c>
      <c r="N276" s="13"/>
      <c r="O276" s="14"/>
      <c r="P276" s="14"/>
      <c r="Q276" s="14"/>
      <c r="R276" s="14"/>
      <c r="S276" s="14"/>
    </row>
    <row r="277" spans="1:19" s="20" customFormat="1" ht="22.5">
      <c r="A277" s="142" t="s">
        <v>543</v>
      </c>
      <c r="B277" s="125" t="s">
        <v>544</v>
      </c>
      <c r="C277" s="125" t="s">
        <v>27</v>
      </c>
      <c r="D277" s="126" t="s">
        <v>28</v>
      </c>
      <c r="E277" s="127">
        <v>392.02</v>
      </c>
      <c r="F277" s="128">
        <v>6.26</v>
      </c>
      <c r="G277" s="93">
        <v>0</v>
      </c>
      <c r="H277" s="93">
        <f t="shared" si="52"/>
        <v>0</v>
      </c>
      <c r="I277" s="128">
        <v>5.15</v>
      </c>
      <c r="J277" s="93">
        <v>0</v>
      </c>
      <c r="K277" s="93">
        <f t="shared" si="53"/>
        <v>0</v>
      </c>
      <c r="L277" s="93">
        <f t="shared" si="54"/>
        <v>0</v>
      </c>
      <c r="M277" s="94">
        <f t="shared" si="55"/>
        <v>0</v>
      </c>
      <c r="N277" s="18"/>
      <c r="O277" s="19"/>
      <c r="P277" s="19"/>
      <c r="Q277" s="19"/>
      <c r="R277" s="19"/>
      <c r="S277" s="19"/>
    </row>
    <row r="278" spans="1:19" ht="12.75">
      <c r="A278" s="95" t="s">
        <v>545</v>
      </c>
      <c r="B278" s="151" t="s">
        <v>546</v>
      </c>
      <c r="C278" s="133"/>
      <c r="D278" s="133"/>
      <c r="E278" s="130"/>
      <c r="F278" s="131"/>
      <c r="G278" s="131"/>
      <c r="H278" s="131"/>
      <c r="I278" s="131"/>
      <c r="J278" s="131"/>
      <c r="K278" s="131"/>
      <c r="L278" s="131"/>
      <c r="M278" s="131">
        <f>ROUND(M279+M284+M286+M288,2)</f>
        <v>0</v>
      </c>
      <c r="N278" s="6"/>
      <c r="O278" s="12"/>
      <c r="P278" s="12"/>
      <c r="Q278" s="12"/>
      <c r="R278" s="12"/>
      <c r="S278" s="12"/>
    </row>
    <row r="279" spans="1:19" ht="12.75">
      <c r="A279" s="103" t="s">
        <v>547</v>
      </c>
      <c r="B279" s="135" t="s">
        <v>548</v>
      </c>
      <c r="C279" s="85"/>
      <c r="D279" s="85"/>
      <c r="E279" s="139"/>
      <c r="F279" s="114"/>
      <c r="G279" s="114"/>
      <c r="H279" s="114"/>
      <c r="I279" s="114"/>
      <c r="J279" s="114"/>
      <c r="K279" s="114"/>
      <c r="L279" s="114"/>
      <c r="M279" s="136">
        <f>ROUND(SUM(M280:M283),2)</f>
        <v>0</v>
      </c>
      <c r="N279" s="6"/>
      <c r="O279" s="12"/>
      <c r="P279" s="12"/>
      <c r="Q279" s="12"/>
      <c r="R279" s="12"/>
      <c r="S279" s="12"/>
    </row>
    <row r="280" spans="1:19" ht="22.5">
      <c r="A280" s="142" t="s">
        <v>549</v>
      </c>
      <c r="B280" s="89" t="s">
        <v>550</v>
      </c>
      <c r="C280" s="141" t="s">
        <v>27</v>
      </c>
      <c r="D280" s="88" t="s">
        <v>28</v>
      </c>
      <c r="E280" s="127">
        <v>365.48</v>
      </c>
      <c r="F280" s="92">
        <v>5.25</v>
      </c>
      <c r="G280" s="93">
        <v>0</v>
      </c>
      <c r="H280" s="93">
        <f>ROUND(E280*G280,2)</f>
        <v>0</v>
      </c>
      <c r="I280" s="92">
        <v>4.38</v>
      </c>
      <c r="J280" s="93">
        <v>0</v>
      </c>
      <c r="K280" s="93">
        <f>ROUND(J280*E280,2)</f>
        <v>0</v>
      </c>
      <c r="L280" s="93">
        <f>ROUND(G280+J280,2)</f>
        <v>0</v>
      </c>
      <c r="M280" s="94">
        <f>ROUND(K280+H280,2)</f>
        <v>0</v>
      </c>
      <c r="N280" s="6"/>
      <c r="O280" s="12"/>
      <c r="P280" s="12"/>
      <c r="Q280" s="12"/>
      <c r="R280" s="12"/>
      <c r="S280" s="12"/>
    </row>
    <row r="281" spans="1:19" ht="12.75">
      <c r="A281" s="142" t="s">
        <v>551</v>
      </c>
      <c r="B281" s="125" t="s">
        <v>552</v>
      </c>
      <c r="C281" s="141" t="s">
        <v>27</v>
      </c>
      <c r="D281" s="88" t="s">
        <v>28</v>
      </c>
      <c r="E281" s="91">
        <v>1255.84</v>
      </c>
      <c r="F281" s="92">
        <v>3.15</v>
      </c>
      <c r="G281" s="93">
        <v>0</v>
      </c>
      <c r="H281" s="93">
        <f>ROUND(E281*G281,2)</f>
        <v>0</v>
      </c>
      <c r="I281" s="92">
        <v>4.3</v>
      </c>
      <c r="J281" s="93">
        <v>0</v>
      </c>
      <c r="K281" s="93">
        <f>ROUND(J281*E281,2)</f>
        <v>0</v>
      </c>
      <c r="L281" s="93">
        <f>ROUND(G281+J281,2)</f>
        <v>0</v>
      </c>
      <c r="M281" s="94">
        <f>ROUND(K281+H281,2)</f>
        <v>0</v>
      </c>
      <c r="N281" s="6"/>
      <c r="O281" s="12"/>
      <c r="P281" s="12"/>
      <c r="Q281" s="12"/>
      <c r="R281" s="12"/>
      <c r="S281" s="12"/>
    </row>
    <row r="282" spans="1:19" ht="12.75">
      <c r="A282" s="142" t="s">
        <v>553</v>
      </c>
      <c r="B282" s="89" t="s">
        <v>554</v>
      </c>
      <c r="C282" s="141" t="s">
        <v>27</v>
      </c>
      <c r="D282" s="88" t="s">
        <v>28</v>
      </c>
      <c r="E282" s="91">
        <v>188.58</v>
      </c>
      <c r="F282" s="92">
        <v>5.13</v>
      </c>
      <c r="G282" s="93">
        <v>0</v>
      </c>
      <c r="H282" s="93">
        <f>ROUND(E282*G282,2)</f>
        <v>0</v>
      </c>
      <c r="I282" s="92">
        <v>4.5</v>
      </c>
      <c r="J282" s="93">
        <v>0</v>
      </c>
      <c r="K282" s="93">
        <f>ROUND(J282*E282,2)</f>
        <v>0</v>
      </c>
      <c r="L282" s="93">
        <f>ROUND(G282+J282,2)</f>
        <v>0</v>
      </c>
      <c r="M282" s="94">
        <f>ROUND(K282+H282,2)</f>
        <v>0</v>
      </c>
      <c r="N282" s="6"/>
      <c r="O282" s="12"/>
      <c r="P282" s="12"/>
      <c r="Q282" s="12"/>
      <c r="R282" s="12"/>
      <c r="S282" s="12"/>
    </row>
    <row r="283" spans="1:19" ht="12.75">
      <c r="A283" s="142" t="s">
        <v>555</v>
      </c>
      <c r="B283" s="89" t="s">
        <v>556</v>
      </c>
      <c r="C283" s="141" t="s">
        <v>27</v>
      </c>
      <c r="D283" s="88" t="s">
        <v>28</v>
      </c>
      <c r="E283" s="91">
        <v>1621.32</v>
      </c>
      <c r="F283" s="92">
        <v>1.78</v>
      </c>
      <c r="G283" s="93">
        <v>0</v>
      </c>
      <c r="H283" s="93">
        <f>ROUND(E283*G283,2)</f>
        <v>0</v>
      </c>
      <c r="I283" s="92">
        <v>1.24</v>
      </c>
      <c r="J283" s="93">
        <v>0</v>
      </c>
      <c r="K283" s="93">
        <f>ROUND(J283*E283,2)</f>
        <v>0</v>
      </c>
      <c r="L283" s="93">
        <f>ROUND(G283+J283,2)</f>
        <v>0</v>
      </c>
      <c r="M283" s="94">
        <f>ROUND(K283+H283,2)</f>
        <v>0</v>
      </c>
      <c r="N283" s="6"/>
      <c r="O283" s="12"/>
      <c r="P283" s="12"/>
      <c r="Q283" s="12"/>
      <c r="R283" s="12"/>
      <c r="S283" s="12"/>
    </row>
    <row r="284" spans="1:19" ht="12.75">
      <c r="A284" s="103" t="s">
        <v>557</v>
      </c>
      <c r="B284" s="135" t="s">
        <v>558</v>
      </c>
      <c r="C284" s="85"/>
      <c r="D284" s="85"/>
      <c r="E284" s="139"/>
      <c r="F284" s="114"/>
      <c r="G284" s="114"/>
      <c r="H284" s="114"/>
      <c r="I284" s="114"/>
      <c r="J284" s="114"/>
      <c r="K284" s="114"/>
      <c r="L284" s="114"/>
      <c r="M284" s="136">
        <f>ROUND(SUM(M285),2)</f>
        <v>0</v>
      </c>
      <c r="N284" s="6"/>
      <c r="O284" s="12"/>
      <c r="P284" s="12"/>
      <c r="Q284" s="12"/>
      <c r="R284" s="12"/>
      <c r="S284" s="12"/>
    </row>
    <row r="285" spans="1:19" ht="12.75">
      <c r="A285" s="142" t="s">
        <v>559</v>
      </c>
      <c r="B285" s="89" t="s">
        <v>560</v>
      </c>
      <c r="C285" s="141" t="s">
        <v>27</v>
      </c>
      <c r="D285" s="88" t="s">
        <v>28</v>
      </c>
      <c r="E285" s="91">
        <v>66.65</v>
      </c>
      <c r="F285" s="92">
        <v>4.27</v>
      </c>
      <c r="G285" s="93">
        <v>0</v>
      </c>
      <c r="H285" s="93">
        <f>ROUND(E285*G285,2)</f>
        <v>0</v>
      </c>
      <c r="I285" s="92">
        <v>1.53</v>
      </c>
      <c r="J285" s="93">
        <v>0</v>
      </c>
      <c r="K285" s="93">
        <f>ROUND(J285*E285,2)</f>
        <v>0</v>
      </c>
      <c r="L285" s="93">
        <f>ROUND(G285+J285,2)</f>
        <v>0</v>
      </c>
      <c r="M285" s="94">
        <f>ROUND(K285+H285,2)</f>
        <v>0</v>
      </c>
      <c r="N285" s="6"/>
      <c r="O285" s="12"/>
      <c r="P285" s="12"/>
      <c r="Q285" s="12"/>
      <c r="R285" s="12"/>
      <c r="S285" s="12"/>
    </row>
    <row r="286" spans="1:19" ht="12.75">
      <c r="A286" s="103" t="s">
        <v>561</v>
      </c>
      <c r="B286" s="135" t="s">
        <v>562</v>
      </c>
      <c r="C286" s="85"/>
      <c r="D286" s="85"/>
      <c r="E286" s="139"/>
      <c r="F286" s="114"/>
      <c r="G286" s="114"/>
      <c r="H286" s="114"/>
      <c r="I286" s="114"/>
      <c r="J286" s="114">
        <v>0</v>
      </c>
      <c r="K286" s="114"/>
      <c r="L286" s="114"/>
      <c r="M286" s="136">
        <f>ROUND(SUM(M287),2)</f>
        <v>0</v>
      </c>
      <c r="N286" s="6"/>
      <c r="O286" s="12"/>
      <c r="P286" s="12"/>
      <c r="Q286" s="12"/>
      <c r="R286" s="12"/>
      <c r="S286" s="12"/>
    </row>
    <row r="287" spans="1:19" ht="12.75">
      <c r="A287" s="142" t="s">
        <v>563</v>
      </c>
      <c r="B287" s="102" t="s">
        <v>564</v>
      </c>
      <c r="C287" s="141" t="s">
        <v>27</v>
      </c>
      <c r="D287" s="88" t="s">
        <v>28</v>
      </c>
      <c r="E287" s="91">
        <v>43.68</v>
      </c>
      <c r="F287" s="92">
        <v>5.44</v>
      </c>
      <c r="G287" s="93">
        <v>0</v>
      </c>
      <c r="H287" s="93">
        <f>ROUND(E287*G287,2)</f>
        <v>0</v>
      </c>
      <c r="I287" s="92">
        <v>3.8</v>
      </c>
      <c r="J287" s="93">
        <v>0</v>
      </c>
      <c r="K287" s="93">
        <f>ROUND(J287*E287,2)</f>
        <v>0</v>
      </c>
      <c r="L287" s="93">
        <f>ROUND(G287+J287,2)</f>
        <v>0</v>
      </c>
      <c r="M287" s="94">
        <f>ROUND(K287+H287,2)</f>
        <v>0</v>
      </c>
      <c r="N287" s="6"/>
      <c r="O287" s="12"/>
      <c r="P287" s="12"/>
      <c r="Q287" s="12"/>
      <c r="R287" s="12"/>
      <c r="S287" s="12"/>
    </row>
    <row r="288" spans="1:19" ht="12.75">
      <c r="A288" s="103" t="s">
        <v>565</v>
      </c>
      <c r="B288" s="135" t="s">
        <v>566</v>
      </c>
      <c r="C288" s="85"/>
      <c r="D288" s="85"/>
      <c r="E288" s="139"/>
      <c r="F288" s="114"/>
      <c r="G288" s="114"/>
      <c r="H288" s="114"/>
      <c r="I288" s="114"/>
      <c r="J288" s="114"/>
      <c r="K288" s="114"/>
      <c r="L288" s="114"/>
      <c r="M288" s="136">
        <f>ROUND(SUM(M289:M293),2)</f>
        <v>0</v>
      </c>
      <c r="N288" s="6"/>
      <c r="O288" s="12"/>
      <c r="P288" s="12"/>
      <c r="Q288" s="12"/>
      <c r="R288" s="12"/>
      <c r="S288" s="12"/>
    </row>
    <row r="289" spans="1:19" ht="22.5">
      <c r="A289" s="88" t="s">
        <v>567</v>
      </c>
      <c r="B289" s="102" t="s">
        <v>568</v>
      </c>
      <c r="C289" s="141" t="s">
        <v>27</v>
      </c>
      <c r="D289" s="88" t="s">
        <v>28</v>
      </c>
      <c r="E289" s="91">
        <v>538.56</v>
      </c>
      <c r="F289" s="92">
        <v>7.09</v>
      </c>
      <c r="G289" s="93">
        <v>0</v>
      </c>
      <c r="H289" s="93">
        <f>ROUND(E289*G289,2)</f>
        <v>0</v>
      </c>
      <c r="I289" s="92">
        <v>3.28</v>
      </c>
      <c r="J289" s="93">
        <v>0</v>
      </c>
      <c r="K289" s="93">
        <f>ROUND(J289*E289,2)</f>
        <v>0</v>
      </c>
      <c r="L289" s="93">
        <f>ROUND(G289+J289,2)</f>
        <v>0</v>
      </c>
      <c r="M289" s="94">
        <f>ROUND(K289+H289,2)</f>
        <v>0</v>
      </c>
      <c r="N289" s="6"/>
      <c r="O289" s="12"/>
      <c r="P289" s="12"/>
      <c r="Q289" s="12"/>
      <c r="R289" s="12"/>
      <c r="S289" s="12"/>
    </row>
    <row r="290" spans="1:19" ht="12.75">
      <c r="A290" s="88" t="s">
        <v>569</v>
      </c>
      <c r="B290" s="102" t="s">
        <v>570</v>
      </c>
      <c r="C290" s="141" t="s">
        <v>27</v>
      </c>
      <c r="D290" s="88" t="s">
        <v>28</v>
      </c>
      <c r="E290" s="91">
        <v>66.65</v>
      </c>
      <c r="F290" s="92">
        <v>8.4</v>
      </c>
      <c r="G290" s="93">
        <v>0</v>
      </c>
      <c r="H290" s="93">
        <f>ROUND(E290*G290,2)</f>
        <v>0</v>
      </c>
      <c r="I290" s="92">
        <v>4.88</v>
      </c>
      <c r="J290" s="93">
        <v>0</v>
      </c>
      <c r="K290" s="93">
        <f>ROUND(J290*E290,2)</f>
        <v>0</v>
      </c>
      <c r="L290" s="93">
        <f>ROUND(G290+J290,2)</f>
        <v>0</v>
      </c>
      <c r="M290" s="94">
        <f>ROUND(K290+H290,2)</f>
        <v>0</v>
      </c>
      <c r="N290" s="6"/>
      <c r="O290" s="12"/>
      <c r="P290" s="12"/>
      <c r="Q290" s="12"/>
      <c r="R290" s="12"/>
      <c r="S290" s="12"/>
    </row>
    <row r="291" spans="1:19" s="15" customFormat="1" ht="12.75">
      <c r="A291" s="88" t="s">
        <v>571</v>
      </c>
      <c r="B291" s="89" t="s">
        <v>572</v>
      </c>
      <c r="C291" s="89" t="s">
        <v>27</v>
      </c>
      <c r="D291" s="88" t="s">
        <v>28</v>
      </c>
      <c r="E291" s="91">
        <v>43.68</v>
      </c>
      <c r="F291" s="92">
        <v>4.19</v>
      </c>
      <c r="G291" s="93">
        <v>0</v>
      </c>
      <c r="H291" s="93">
        <f>ROUND(E291*G291,2)</f>
        <v>0</v>
      </c>
      <c r="I291" s="92">
        <v>3.47</v>
      </c>
      <c r="J291" s="93">
        <v>0</v>
      </c>
      <c r="K291" s="93">
        <f>ROUND(J291*E291,2)</f>
        <v>0</v>
      </c>
      <c r="L291" s="93">
        <f>ROUND(G291+J291,2)</f>
        <v>0</v>
      </c>
      <c r="M291" s="94">
        <f>ROUND(K291+H291,2)</f>
        <v>0</v>
      </c>
      <c r="N291" s="13"/>
      <c r="O291" s="14"/>
      <c r="P291" s="14"/>
      <c r="Q291" s="14"/>
      <c r="R291" s="14"/>
      <c r="S291" s="14"/>
    </row>
    <row r="292" spans="1:19" ht="12.75">
      <c r="A292" s="88" t="s">
        <v>573</v>
      </c>
      <c r="B292" s="125" t="s">
        <v>574</v>
      </c>
      <c r="C292" s="141" t="s">
        <v>27</v>
      </c>
      <c r="D292" s="88" t="s">
        <v>28</v>
      </c>
      <c r="E292" s="91">
        <f>1255.84</f>
        <v>1255.84</v>
      </c>
      <c r="F292" s="92">
        <v>4.23</v>
      </c>
      <c r="G292" s="93">
        <v>0</v>
      </c>
      <c r="H292" s="93">
        <f>ROUND(E292*G292,2)</f>
        <v>0</v>
      </c>
      <c r="I292" s="92">
        <v>2.38</v>
      </c>
      <c r="J292" s="93">
        <v>0</v>
      </c>
      <c r="K292" s="93">
        <f>ROUND(J292*E292,2)</f>
        <v>0</v>
      </c>
      <c r="L292" s="93">
        <f>ROUND(G292+J292,2)</f>
        <v>0</v>
      </c>
      <c r="M292" s="94">
        <f>ROUND(K292+H292,2)</f>
        <v>0</v>
      </c>
      <c r="N292" s="6"/>
      <c r="O292" s="12"/>
      <c r="P292" s="12"/>
      <c r="Q292" s="12"/>
      <c r="R292" s="12"/>
      <c r="S292" s="12"/>
    </row>
    <row r="293" spans="1:19" s="20" customFormat="1" ht="12.75">
      <c r="A293" s="88" t="s">
        <v>575</v>
      </c>
      <c r="B293" s="125" t="s">
        <v>576</v>
      </c>
      <c r="C293" s="125" t="s">
        <v>27</v>
      </c>
      <c r="D293" s="126" t="s">
        <v>28</v>
      </c>
      <c r="E293" s="127">
        <v>188.58</v>
      </c>
      <c r="F293" s="128">
        <v>7.09</v>
      </c>
      <c r="G293" s="93">
        <v>0</v>
      </c>
      <c r="H293" s="93">
        <f>ROUND(E293*G293,2)</f>
        <v>0</v>
      </c>
      <c r="I293" s="128">
        <v>3.28</v>
      </c>
      <c r="J293" s="93">
        <v>0</v>
      </c>
      <c r="K293" s="93">
        <f>ROUND(J293*E293,2)</f>
        <v>0</v>
      </c>
      <c r="L293" s="93">
        <f>ROUND(G293+J293,2)</f>
        <v>0</v>
      </c>
      <c r="M293" s="94">
        <f>ROUND(K293+H293,2)</f>
        <v>0</v>
      </c>
      <c r="N293" s="18"/>
      <c r="O293" s="19"/>
      <c r="P293" s="19"/>
      <c r="Q293" s="19"/>
      <c r="R293" s="19"/>
      <c r="S293" s="19"/>
    </row>
    <row r="294" spans="1:19" ht="12.75">
      <c r="A294" s="95" t="s">
        <v>577</v>
      </c>
      <c r="B294" s="151" t="s">
        <v>578</v>
      </c>
      <c r="C294" s="133"/>
      <c r="D294" s="133"/>
      <c r="E294" s="130"/>
      <c r="F294" s="131"/>
      <c r="G294" s="131"/>
      <c r="H294" s="131"/>
      <c r="I294" s="131"/>
      <c r="J294" s="131"/>
      <c r="K294" s="131"/>
      <c r="L294" s="131"/>
      <c r="M294" s="131">
        <f>ROUND(M295+M302+M307,2)</f>
        <v>0</v>
      </c>
      <c r="N294" s="6"/>
      <c r="O294" s="12"/>
      <c r="P294" s="12"/>
      <c r="Q294" s="12"/>
      <c r="R294" s="12"/>
      <c r="S294" s="12"/>
    </row>
    <row r="295" spans="1:19" ht="12.75">
      <c r="A295" s="103" t="s">
        <v>579</v>
      </c>
      <c r="B295" s="135" t="s">
        <v>580</v>
      </c>
      <c r="C295" s="85"/>
      <c r="D295" s="85"/>
      <c r="E295" s="139"/>
      <c r="F295" s="114"/>
      <c r="G295" s="114"/>
      <c r="H295" s="114"/>
      <c r="I295" s="114"/>
      <c r="J295" s="114"/>
      <c r="K295" s="114"/>
      <c r="L295" s="114"/>
      <c r="M295" s="136">
        <f>ROUND(SUM(M296:M301),2)</f>
        <v>0</v>
      </c>
      <c r="N295" s="6"/>
      <c r="O295" s="12"/>
      <c r="P295" s="12"/>
      <c r="Q295" s="12"/>
      <c r="R295" s="12"/>
      <c r="S295" s="12"/>
    </row>
    <row r="296" spans="1:19" ht="12.75">
      <c r="A296" s="88" t="s">
        <v>581</v>
      </c>
      <c r="B296" s="100" t="s">
        <v>582</v>
      </c>
      <c r="C296" s="141" t="s">
        <v>27</v>
      </c>
      <c r="D296" s="88" t="s">
        <v>40</v>
      </c>
      <c r="E296" s="91">
        <v>57.5</v>
      </c>
      <c r="F296" s="92">
        <v>7.39</v>
      </c>
      <c r="G296" s="93">
        <v>0</v>
      </c>
      <c r="H296" s="93">
        <f aca="true" t="shared" si="56" ref="H296:H301">ROUND(E296*G296,2)</f>
        <v>0</v>
      </c>
      <c r="I296" s="92">
        <v>14.47</v>
      </c>
      <c r="J296" s="93">
        <v>0</v>
      </c>
      <c r="K296" s="93">
        <f aca="true" t="shared" si="57" ref="K296:K301">ROUND(J296*E296,2)</f>
        <v>0</v>
      </c>
      <c r="L296" s="93">
        <f aca="true" t="shared" si="58" ref="L296:L301">ROUND(G296+J296,2)</f>
        <v>0</v>
      </c>
      <c r="M296" s="94">
        <f aca="true" t="shared" si="59" ref="M296:M301">ROUND(K296+H296,2)</f>
        <v>0</v>
      </c>
      <c r="N296" s="6"/>
      <c r="O296" s="12"/>
      <c r="P296" s="12"/>
      <c r="Q296" s="12"/>
      <c r="R296" s="12"/>
      <c r="S296" s="12"/>
    </row>
    <row r="297" spans="1:19" s="15" customFormat="1" ht="22.5">
      <c r="A297" s="88" t="s">
        <v>583</v>
      </c>
      <c r="B297" s="89" t="s">
        <v>584</v>
      </c>
      <c r="C297" s="89" t="s">
        <v>27</v>
      </c>
      <c r="D297" s="88" t="s">
        <v>28</v>
      </c>
      <c r="E297" s="91">
        <v>153.21</v>
      </c>
      <c r="F297" s="92">
        <v>16.73</v>
      </c>
      <c r="G297" s="93">
        <v>0</v>
      </c>
      <c r="H297" s="93">
        <f t="shared" si="56"/>
        <v>0</v>
      </c>
      <c r="I297" s="92">
        <v>33.66</v>
      </c>
      <c r="J297" s="93">
        <v>0</v>
      </c>
      <c r="K297" s="93">
        <f t="shared" si="57"/>
        <v>0</v>
      </c>
      <c r="L297" s="93">
        <f t="shared" si="58"/>
        <v>0</v>
      </c>
      <c r="M297" s="94">
        <f t="shared" si="59"/>
        <v>0</v>
      </c>
      <c r="N297" s="13"/>
      <c r="O297" s="14"/>
      <c r="P297" s="14"/>
      <c r="Q297" s="14"/>
      <c r="R297" s="14"/>
      <c r="S297" s="14"/>
    </row>
    <row r="298" spans="1:19" s="15" customFormat="1" ht="12.75">
      <c r="A298" s="88" t="s">
        <v>585</v>
      </c>
      <c r="B298" s="123" t="s">
        <v>586</v>
      </c>
      <c r="C298" s="89" t="s">
        <v>27</v>
      </c>
      <c r="D298" s="88" t="s">
        <v>28</v>
      </c>
      <c r="E298" s="91">
        <v>18.61</v>
      </c>
      <c r="F298" s="92">
        <v>23.48</v>
      </c>
      <c r="G298" s="93">
        <v>0</v>
      </c>
      <c r="H298" s="93">
        <f t="shared" si="56"/>
        <v>0</v>
      </c>
      <c r="I298" s="92">
        <v>300.08</v>
      </c>
      <c r="J298" s="93">
        <v>0</v>
      </c>
      <c r="K298" s="93">
        <f t="shared" si="57"/>
        <v>0</v>
      </c>
      <c r="L298" s="93">
        <f t="shared" si="58"/>
        <v>0</v>
      </c>
      <c r="M298" s="94">
        <f t="shared" si="59"/>
        <v>0</v>
      </c>
      <c r="N298" s="13"/>
      <c r="O298" s="14"/>
      <c r="P298" s="14"/>
      <c r="Q298" s="14"/>
      <c r="R298" s="14"/>
      <c r="S298" s="14"/>
    </row>
    <row r="299" spans="1:19" s="20" customFormat="1" ht="12.75">
      <c r="A299" s="88" t="s">
        <v>587</v>
      </c>
      <c r="B299" s="124" t="s">
        <v>588</v>
      </c>
      <c r="C299" s="125" t="s">
        <v>27</v>
      </c>
      <c r="D299" s="126" t="s">
        <v>28</v>
      </c>
      <c r="E299" s="127">
        <v>11.17</v>
      </c>
      <c r="F299" s="128"/>
      <c r="G299" s="93">
        <f>ROUND(F299*$C$330,2)</f>
        <v>0</v>
      </c>
      <c r="H299" s="93">
        <f t="shared" si="56"/>
        <v>0</v>
      </c>
      <c r="I299" s="128">
        <v>173.33</v>
      </c>
      <c r="J299" s="93">
        <v>0</v>
      </c>
      <c r="K299" s="93">
        <f t="shared" si="57"/>
        <v>0</v>
      </c>
      <c r="L299" s="93">
        <f t="shared" si="58"/>
        <v>0</v>
      </c>
      <c r="M299" s="94">
        <f t="shared" si="59"/>
        <v>0</v>
      </c>
      <c r="N299" s="18"/>
      <c r="O299" s="19"/>
      <c r="P299" s="19"/>
      <c r="Q299" s="19"/>
      <c r="R299" s="19"/>
      <c r="S299" s="19"/>
    </row>
    <row r="300" spans="1:19" s="20" customFormat="1" ht="12.75">
      <c r="A300" s="88" t="s">
        <v>589</v>
      </c>
      <c r="B300" s="124" t="s">
        <v>590</v>
      </c>
      <c r="C300" s="125" t="s">
        <v>27</v>
      </c>
      <c r="D300" s="126" t="s">
        <v>28</v>
      </c>
      <c r="E300" s="127">
        <v>36.18</v>
      </c>
      <c r="F300" s="128">
        <v>1.26</v>
      </c>
      <c r="G300" s="93">
        <v>0</v>
      </c>
      <c r="H300" s="93">
        <f t="shared" si="56"/>
        <v>0</v>
      </c>
      <c r="I300" s="128">
        <v>3.31</v>
      </c>
      <c r="J300" s="93">
        <v>0</v>
      </c>
      <c r="K300" s="93">
        <f t="shared" si="57"/>
        <v>0</v>
      </c>
      <c r="L300" s="93">
        <f t="shared" si="58"/>
        <v>0</v>
      </c>
      <c r="M300" s="94">
        <f t="shared" si="59"/>
        <v>0</v>
      </c>
      <c r="N300" s="18"/>
      <c r="O300" s="19"/>
      <c r="P300" s="19"/>
      <c r="Q300" s="19"/>
      <c r="R300" s="19"/>
      <c r="S300" s="19"/>
    </row>
    <row r="301" spans="1:19" s="15" customFormat="1" ht="12.75">
      <c r="A301" s="88" t="s">
        <v>591</v>
      </c>
      <c r="B301" s="123" t="s">
        <v>592</v>
      </c>
      <c r="C301" s="89" t="s">
        <v>27</v>
      </c>
      <c r="D301" s="88" t="s">
        <v>28</v>
      </c>
      <c r="E301" s="91">
        <v>2.5</v>
      </c>
      <c r="F301" s="92">
        <v>7.79</v>
      </c>
      <c r="G301" s="93">
        <v>0</v>
      </c>
      <c r="H301" s="93">
        <f t="shared" si="56"/>
        <v>0</v>
      </c>
      <c r="I301" s="92">
        <v>32</v>
      </c>
      <c r="J301" s="93">
        <v>0</v>
      </c>
      <c r="K301" s="93">
        <f t="shared" si="57"/>
        <v>0</v>
      </c>
      <c r="L301" s="93">
        <f t="shared" si="58"/>
        <v>0</v>
      </c>
      <c r="M301" s="94">
        <f t="shared" si="59"/>
        <v>0</v>
      </c>
      <c r="N301" s="13"/>
      <c r="O301" s="14"/>
      <c r="P301" s="14"/>
      <c r="Q301" s="14"/>
      <c r="R301" s="14"/>
      <c r="S301" s="14"/>
    </row>
    <row r="302" spans="1:19" ht="12.75">
      <c r="A302" s="103" t="s">
        <v>593</v>
      </c>
      <c r="B302" s="135" t="s">
        <v>594</v>
      </c>
      <c r="C302" s="85"/>
      <c r="D302" s="85"/>
      <c r="E302" s="139"/>
      <c r="F302" s="114"/>
      <c r="G302" s="114"/>
      <c r="H302" s="114"/>
      <c r="I302" s="114"/>
      <c r="J302" s="114"/>
      <c r="K302" s="114"/>
      <c r="L302" s="114"/>
      <c r="M302" s="136">
        <f>ROUND(SUM(M303:M306),2)</f>
        <v>0</v>
      </c>
      <c r="N302" s="6"/>
      <c r="O302" s="12"/>
      <c r="P302" s="12"/>
      <c r="Q302" s="12"/>
      <c r="R302" s="12"/>
      <c r="S302" s="12"/>
    </row>
    <row r="303" spans="1:19" s="15" customFormat="1" ht="12.75">
      <c r="A303" s="88" t="s">
        <v>595</v>
      </c>
      <c r="B303" s="123" t="s">
        <v>596</v>
      </c>
      <c r="C303" s="89" t="s">
        <v>27</v>
      </c>
      <c r="D303" s="155" t="s">
        <v>287</v>
      </c>
      <c r="E303" s="91">
        <v>6.8</v>
      </c>
      <c r="F303" s="92">
        <v>2.49</v>
      </c>
      <c r="G303" s="93">
        <v>0</v>
      </c>
      <c r="H303" s="93">
        <f>ROUND(E303*G303,2)</f>
        <v>0</v>
      </c>
      <c r="I303" s="92">
        <v>11.74</v>
      </c>
      <c r="J303" s="93">
        <v>0</v>
      </c>
      <c r="K303" s="93">
        <f>ROUND(J303*E303,2)</f>
        <v>0</v>
      </c>
      <c r="L303" s="93">
        <f>ROUND(G303+J303,2)</f>
        <v>0</v>
      </c>
      <c r="M303" s="94">
        <f>ROUND(K303+H303,2)</f>
        <v>0</v>
      </c>
      <c r="N303" s="13"/>
      <c r="O303" s="14"/>
      <c r="P303" s="14"/>
      <c r="Q303" s="14"/>
      <c r="R303" s="14"/>
      <c r="S303" s="14"/>
    </row>
    <row r="304" spans="1:19" s="15" customFormat="1" ht="12.75">
      <c r="A304" s="88" t="s">
        <v>597</v>
      </c>
      <c r="B304" s="123" t="s">
        <v>598</v>
      </c>
      <c r="C304" s="89" t="s">
        <v>27</v>
      </c>
      <c r="D304" s="155" t="s">
        <v>86</v>
      </c>
      <c r="E304" s="91">
        <v>10</v>
      </c>
      <c r="F304" s="92">
        <v>5.6</v>
      </c>
      <c r="G304" s="93">
        <v>0</v>
      </c>
      <c r="H304" s="93">
        <f>ROUND(E304*G304,2)</f>
        <v>0</v>
      </c>
      <c r="I304" s="92">
        <v>78.87</v>
      </c>
      <c r="J304" s="93">
        <v>0</v>
      </c>
      <c r="K304" s="93">
        <f>ROUND(J304*E304,2)</f>
        <v>0</v>
      </c>
      <c r="L304" s="93">
        <f>ROUND(G304+J304,2)</f>
        <v>0</v>
      </c>
      <c r="M304" s="94">
        <f>ROUND(K304+H304,2)</f>
        <v>0</v>
      </c>
      <c r="N304" s="13"/>
      <c r="O304" s="14"/>
      <c r="P304" s="14"/>
      <c r="Q304" s="14"/>
      <c r="R304" s="14"/>
      <c r="S304" s="14"/>
    </row>
    <row r="305" spans="1:19" s="15" customFormat="1" ht="12.75">
      <c r="A305" s="88" t="s">
        <v>599</v>
      </c>
      <c r="B305" s="123" t="s">
        <v>600</v>
      </c>
      <c r="C305" s="89" t="s">
        <v>27</v>
      </c>
      <c r="D305" s="155" t="s">
        <v>86</v>
      </c>
      <c r="E305" s="91">
        <v>24</v>
      </c>
      <c r="F305" s="92">
        <v>1.4</v>
      </c>
      <c r="G305" s="93">
        <v>0</v>
      </c>
      <c r="H305" s="93">
        <f>ROUND(E305*G305,2)</f>
        <v>0</v>
      </c>
      <c r="I305" s="92">
        <v>99.14</v>
      </c>
      <c r="J305" s="93">
        <v>0</v>
      </c>
      <c r="K305" s="93">
        <f>ROUND(J305*E305,2)</f>
        <v>0</v>
      </c>
      <c r="L305" s="93">
        <f>ROUND(G305+J305,2)</f>
        <v>0</v>
      </c>
      <c r="M305" s="94">
        <f>ROUND(K305+H305,2)</f>
        <v>0</v>
      </c>
      <c r="N305" s="13"/>
      <c r="O305" s="14"/>
      <c r="P305" s="14"/>
      <c r="Q305" s="14"/>
      <c r="R305" s="14"/>
      <c r="S305" s="14"/>
    </row>
    <row r="306" spans="1:19" s="15" customFormat="1" ht="12.75">
      <c r="A306" s="88" t="s">
        <v>601</v>
      </c>
      <c r="B306" s="123" t="s">
        <v>602</v>
      </c>
      <c r="C306" s="89" t="s">
        <v>27</v>
      </c>
      <c r="D306" s="155" t="s">
        <v>28</v>
      </c>
      <c r="E306" s="91">
        <v>2.5</v>
      </c>
      <c r="F306" s="92">
        <v>0.48</v>
      </c>
      <c r="G306" s="93">
        <v>0</v>
      </c>
      <c r="H306" s="93">
        <f>ROUND(E306*G306,2)</f>
        <v>0</v>
      </c>
      <c r="I306" s="92">
        <v>16.06</v>
      </c>
      <c r="J306" s="93">
        <v>0</v>
      </c>
      <c r="K306" s="93">
        <f>ROUND(J306*E306,2)</f>
        <v>0</v>
      </c>
      <c r="L306" s="93">
        <f>ROUND(G306+J306,2)</f>
        <v>0</v>
      </c>
      <c r="M306" s="94">
        <f>ROUND(K306+H306,2)</f>
        <v>0</v>
      </c>
      <c r="N306" s="13"/>
      <c r="O306" s="14"/>
      <c r="P306" s="14"/>
      <c r="Q306" s="14"/>
      <c r="R306" s="14"/>
      <c r="S306" s="14"/>
    </row>
    <row r="307" spans="1:19" ht="12.75">
      <c r="A307" s="103" t="s">
        <v>603</v>
      </c>
      <c r="B307" s="135" t="s">
        <v>604</v>
      </c>
      <c r="C307" s="85"/>
      <c r="D307" s="85"/>
      <c r="E307" s="139"/>
      <c r="F307" s="114"/>
      <c r="G307" s="114"/>
      <c r="H307" s="114"/>
      <c r="I307" s="114"/>
      <c r="J307" s="114"/>
      <c r="K307" s="114"/>
      <c r="L307" s="114"/>
      <c r="M307" s="136">
        <f>ROUND(SUM(M308),2)</f>
        <v>0</v>
      </c>
      <c r="N307" s="6"/>
      <c r="O307" s="12"/>
      <c r="P307" s="12"/>
      <c r="Q307" s="12"/>
      <c r="R307" s="12"/>
      <c r="S307" s="12"/>
    </row>
    <row r="308" spans="1:19" s="15" customFormat="1" ht="12.75">
      <c r="A308" s="88" t="s">
        <v>605</v>
      </c>
      <c r="B308" s="123" t="s">
        <v>606</v>
      </c>
      <c r="C308" s="89" t="s">
        <v>27</v>
      </c>
      <c r="D308" s="155" t="s">
        <v>287</v>
      </c>
      <c r="E308" s="91">
        <v>13.58</v>
      </c>
      <c r="F308" s="92">
        <v>5.59</v>
      </c>
      <c r="G308" s="93">
        <v>0</v>
      </c>
      <c r="H308" s="93">
        <f>ROUND(E308*G308,2)</f>
        <v>0</v>
      </c>
      <c r="I308" s="92">
        <v>4.93</v>
      </c>
      <c r="J308" s="93">
        <v>0</v>
      </c>
      <c r="K308" s="93">
        <f>ROUND(J308*E308,2)</f>
        <v>0</v>
      </c>
      <c r="L308" s="93">
        <f>ROUND(G308+J308,2)</f>
        <v>0</v>
      </c>
      <c r="M308" s="94">
        <f>ROUND(K308+H308,2)</f>
        <v>0</v>
      </c>
      <c r="N308" s="13"/>
      <c r="O308" s="14"/>
      <c r="P308" s="14"/>
      <c r="Q308" s="14"/>
      <c r="R308" s="14"/>
      <c r="S308" s="14"/>
    </row>
    <row r="309" spans="1:19" ht="12.75">
      <c r="A309" s="95" t="s">
        <v>607</v>
      </c>
      <c r="B309" s="151" t="s">
        <v>608</v>
      </c>
      <c r="C309" s="133"/>
      <c r="D309" s="133"/>
      <c r="E309" s="130"/>
      <c r="F309" s="131"/>
      <c r="G309" s="131"/>
      <c r="H309" s="131"/>
      <c r="I309" s="131"/>
      <c r="J309" s="131"/>
      <c r="K309" s="131"/>
      <c r="L309" s="131"/>
      <c r="M309" s="131">
        <f>ROUND(M310,2)</f>
        <v>0</v>
      </c>
      <c r="N309" s="6"/>
      <c r="O309" s="12"/>
      <c r="P309" s="12"/>
      <c r="Q309" s="12"/>
      <c r="R309" s="12"/>
      <c r="S309" s="12"/>
    </row>
    <row r="310" spans="1:19" ht="12.75">
      <c r="A310" s="103" t="s">
        <v>609</v>
      </c>
      <c r="B310" s="135" t="s">
        <v>610</v>
      </c>
      <c r="C310" s="85"/>
      <c r="D310" s="85"/>
      <c r="E310" s="139"/>
      <c r="F310" s="114"/>
      <c r="G310" s="114"/>
      <c r="H310" s="114"/>
      <c r="I310" s="114"/>
      <c r="J310" s="114"/>
      <c r="K310" s="114"/>
      <c r="L310" s="114"/>
      <c r="M310" s="136">
        <f>ROUND(SUM(M311:M312),2)</f>
        <v>0</v>
      </c>
      <c r="N310" s="6"/>
      <c r="O310" s="12"/>
      <c r="P310" s="12"/>
      <c r="Q310" s="12"/>
      <c r="R310" s="12"/>
      <c r="S310" s="12"/>
    </row>
    <row r="311" spans="1:19" ht="12.75">
      <c r="A311" s="142" t="s">
        <v>611</v>
      </c>
      <c r="B311" s="123" t="s">
        <v>612</v>
      </c>
      <c r="C311" s="141" t="s">
        <v>27</v>
      </c>
      <c r="D311" s="88" t="s">
        <v>86</v>
      </c>
      <c r="E311" s="91">
        <v>2</v>
      </c>
      <c r="F311" s="92">
        <v>8.07</v>
      </c>
      <c r="G311" s="93">
        <v>0</v>
      </c>
      <c r="H311" s="93">
        <f>ROUND(E311*G311,2)</f>
        <v>0</v>
      </c>
      <c r="I311" s="92">
        <v>79.8</v>
      </c>
      <c r="J311" s="93">
        <v>0</v>
      </c>
      <c r="K311" s="93">
        <f>ROUND(J311*E311,2)</f>
        <v>0</v>
      </c>
      <c r="L311" s="93">
        <f>ROUND(G311+J311,2)</f>
        <v>0</v>
      </c>
      <c r="M311" s="94">
        <f>ROUND(K311+H311,2)</f>
        <v>0</v>
      </c>
      <c r="N311" s="6"/>
      <c r="O311" s="12"/>
      <c r="P311" s="12"/>
      <c r="Q311" s="12"/>
      <c r="R311" s="12"/>
      <c r="S311" s="12"/>
    </row>
    <row r="312" spans="1:19" ht="12.75">
      <c r="A312" s="142" t="s">
        <v>613</v>
      </c>
      <c r="B312" s="123" t="s">
        <v>614</v>
      </c>
      <c r="C312" s="141" t="s">
        <v>27</v>
      </c>
      <c r="D312" s="88" t="s">
        <v>86</v>
      </c>
      <c r="E312" s="91">
        <v>1</v>
      </c>
      <c r="F312" s="92">
        <v>30.19</v>
      </c>
      <c r="G312" s="93">
        <v>0</v>
      </c>
      <c r="H312" s="93">
        <f>ROUND(E312*G312,2)</f>
        <v>0</v>
      </c>
      <c r="I312" s="92">
        <v>298.66</v>
      </c>
      <c r="J312" s="93">
        <v>0</v>
      </c>
      <c r="K312" s="93">
        <f>ROUND(J312*E312,2)</f>
        <v>0</v>
      </c>
      <c r="L312" s="93">
        <f>ROUND(G312+J312,2)</f>
        <v>0</v>
      </c>
      <c r="M312" s="94">
        <f>ROUND(K312+H312,2)</f>
        <v>0</v>
      </c>
      <c r="N312" s="6"/>
      <c r="O312" s="12"/>
      <c r="P312" s="12"/>
      <c r="Q312" s="12"/>
      <c r="R312" s="12"/>
      <c r="S312" s="12"/>
    </row>
    <row r="313" spans="1:19" ht="12.75">
      <c r="A313" s="95" t="s">
        <v>615</v>
      </c>
      <c r="B313" s="151" t="s">
        <v>616</v>
      </c>
      <c r="C313" s="133"/>
      <c r="D313" s="133"/>
      <c r="E313" s="130"/>
      <c r="F313" s="131"/>
      <c r="G313" s="131"/>
      <c r="H313" s="131"/>
      <c r="I313" s="131"/>
      <c r="J313" s="131"/>
      <c r="K313" s="131"/>
      <c r="L313" s="131"/>
      <c r="M313" s="131">
        <f>ROUND(M314+M318,2)</f>
        <v>0</v>
      </c>
      <c r="N313" s="6"/>
      <c r="O313" s="12"/>
      <c r="P313" s="12"/>
      <c r="Q313" s="12"/>
      <c r="R313" s="12"/>
      <c r="S313" s="12"/>
    </row>
    <row r="314" spans="1:19" ht="12.75">
      <c r="A314" s="103" t="s">
        <v>617</v>
      </c>
      <c r="B314" s="135" t="s">
        <v>618</v>
      </c>
      <c r="C314" s="85"/>
      <c r="D314" s="85"/>
      <c r="E314" s="139"/>
      <c r="F314" s="114"/>
      <c r="G314" s="114"/>
      <c r="H314" s="114"/>
      <c r="I314" s="114"/>
      <c r="J314" s="114"/>
      <c r="K314" s="114"/>
      <c r="L314" s="114"/>
      <c r="M314" s="136">
        <f>ROUND(SUM(M315:M317),2)</f>
        <v>0</v>
      </c>
      <c r="N314" s="6"/>
      <c r="O314" s="12"/>
      <c r="P314" s="12"/>
      <c r="Q314" s="12"/>
      <c r="R314" s="12"/>
      <c r="S314" s="12"/>
    </row>
    <row r="315" spans="1:19" ht="45">
      <c r="A315" s="142" t="s">
        <v>619</v>
      </c>
      <c r="B315" s="102" t="s">
        <v>620</v>
      </c>
      <c r="C315" s="89" t="s">
        <v>114</v>
      </c>
      <c r="D315" s="88" t="s">
        <v>86</v>
      </c>
      <c r="E315" s="91">
        <v>2</v>
      </c>
      <c r="F315" s="92"/>
      <c r="G315" s="93"/>
      <c r="H315" s="93">
        <f>ROUND(E315*G315,2)</f>
        <v>0</v>
      </c>
      <c r="I315" s="92">
        <v>32.5</v>
      </c>
      <c r="J315" s="93">
        <v>0</v>
      </c>
      <c r="K315" s="93">
        <f>ROUND(J315*E315,2)</f>
        <v>0</v>
      </c>
      <c r="L315" s="93">
        <f>ROUND(G315+J315,2)</f>
        <v>0</v>
      </c>
      <c r="M315" s="94">
        <f>ROUND(K315+H315,2)</f>
        <v>0</v>
      </c>
      <c r="N315" s="6"/>
      <c r="O315" s="12"/>
      <c r="P315" s="12"/>
      <c r="Q315" s="12"/>
      <c r="R315" s="12"/>
      <c r="S315" s="12"/>
    </row>
    <row r="316" spans="1:19" ht="45">
      <c r="A316" s="142" t="s">
        <v>621</v>
      </c>
      <c r="B316" s="102" t="s">
        <v>622</v>
      </c>
      <c r="C316" s="89" t="s">
        <v>114</v>
      </c>
      <c r="D316" s="88" t="s">
        <v>86</v>
      </c>
      <c r="E316" s="91">
        <v>14</v>
      </c>
      <c r="F316" s="92"/>
      <c r="G316" s="93"/>
      <c r="H316" s="93">
        <f>ROUND(E316*G316,2)</f>
        <v>0</v>
      </c>
      <c r="I316" s="92">
        <v>32.5</v>
      </c>
      <c r="J316" s="93">
        <v>0</v>
      </c>
      <c r="K316" s="93">
        <f>ROUND(J316*E316,2)</f>
        <v>0</v>
      </c>
      <c r="L316" s="93">
        <f>ROUND(G316+J316,2)</f>
        <v>0</v>
      </c>
      <c r="M316" s="94">
        <f>ROUND(K316+H316,2)</f>
        <v>0</v>
      </c>
      <c r="N316" s="6"/>
      <c r="O316" s="12"/>
      <c r="P316" s="12"/>
      <c r="Q316" s="12"/>
      <c r="R316" s="12"/>
      <c r="S316" s="12"/>
    </row>
    <row r="317" spans="1:19" ht="33.75">
      <c r="A317" s="142" t="s">
        <v>623</v>
      </c>
      <c r="B317" s="102" t="s">
        <v>624</v>
      </c>
      <c r="C317" s="89" t="s">
        <v>114</v>
      </c>
      <c r="D317" s="88" t="s">
        <v>86</v>
      </c>
      <c r="E317" s="91">
        <v>1</v>
      </c>
      <c r="F317" s="92"/>
      <c r="G317" s="93"/>
      <c r="H317" s="93">
        <f>ROUND(E317*G317,2)</f>
        <v>0</v>
      </c>
      <c r="I317" s="92">
        <v>50</v>
      </c>
      <c r="J317" s="93">
        <v>0</v>
      </c>
      <c r="K317" s="93">
        <f>ROUND(J317*E317,2)</f>
        <v>0</v>
      </c>
      <c r="L317" s="93">
        <f>ROUND(G317+J317,2)</f>
        <v>0</v>
      </c>
      <c r="M317" s="94">
        <f>ROUND(K317+H317,2)</f>
        <v>0</v>
      </c>
      <c r="N317" s="6"/>
      <c r="O317" s="12"/>
      <c r="P317" s="12"/>
      <c r="Q317" s="12"/>
      <c r="R317" s="12"/>
      <c r="S317" s="12"/>
    </row>
    <row r="318" spans="1:19" ht="12.75">
      <c r="A318" s="103" t="s">
        <v>625</v>
      </c>
      <c r="B318" s="135" t="s">
        <v>626</v>
      </c>
      <c r="C318" s="85"/>
      <c r="D318" s="85"/>
      <c r="E318" s="139"/>
      <c r="F318" s="114"/>
      <c r="G318" s="114"/>
      <c r="H318" s="114"/>
      <c r="I318" s="114"/>
      <c r="J318" s="114"/>
      <c r="K318" s="114"/>
      <c r="L318" s="114"/>
      <c r="M318" s="136">
        <f>ROUND(SUM(M319),2)</f>
        <v>0</v>
      </c>
      <c r="N318" s="6"/>
      <c r="O318" s="12"/>
      <c r="P318" s="12"/>
      <c r="Q318" s="12"/>
      <c r="R318" s="12"/>
      <c r="S318" s="12"/>
    </row>
    <row r="319" spans="1:19" ht="12.75">
      <c r="A319" s="142" t="s">
        <v>627</v>
      </c>
      <c r="B319" s="100" t="s">
        <v>628</v>
      </c>
      <c r="C319" s="88" t="s">
        <v>114</v>
      </c>
      <c r="D319" s="88" t="s">
        <v>86</v>
      </c>
      <c r="E319" s="91">
        <v>1</v>
      </c>
      <c r="F319" s="92"/>
      <c r="G319" s="93"/>
      <c r="H319" s="93">
        <f>ROUND(E319*G319,2)</f>
        <v>0</v>
      </c>
      <c r="I319" s="92">
        <v>5825</v>
      </c>
      <c r="J319" s="93">
        <v>0</v>
      </c>
      <c r="K319" s="93">
        <f>ROUND(J319*E319,2)</f>
        <v>0</v>
      </c>
      <c r="L319" s="93">
        <f>ROUND(G319+J319,2)</f>
        <v>0</v>
      </c>
      <c r="M319" s="93">
        <f>ROUND(K319+H319,2)</f>
        <v>0</v>
      </c>
      <c r="N319" s="6"/>
      <c r="O319" s="12"/>
      <c r="P319" s="12"/>
      <c r="Q319" s="12"/>
      <c r="R319" s="12"/>
      <c r="S319" s="12"/>
    </row>
    <row r="320" spans="1:19" ht="12.75">
      <c r="A320" s="95" t="s">
        <v>629</v>
      </c>
      <c r="B320" s="151" t="s">
        <v>630</v>
      </c>
      <c r="C320" s="133"/>
      <c r="D320" s="133"/>
      <c r="E320" s="130"/>
      <c r="F320" s="131"/>
      <c r="G320" s="131"/>
      <c r="H320" s="131"/>
      <c r="I320" s="131"/>
      <c r="J320" s="131"/>
      <c r="K320" s="131"/>
      <c r="L320" s="131"/>
      <c r="M320" s="131">
        <f>ROUND(M321,2)</f>
        <v>0</v>
      </c>
      <c r="N320" s="6"/>
      <c r="O320" s="12"/>
      <c r="P320" s="12"/>
      <c r="Q320" s="12"/>
      <c r="R320" s="12"/>
      <c r="S320" s="12"/>
    </row>
    <row r="321" spans="1:19" ht="22.5">
      <c r="A321" s="142" t="s">
        <v>631</v>
      </c>
      <c r="B321" s="141" t="s">
        <v>632</v>
      </c>
      <c r="C321" s="141" t="s">
        <v>633</v>
      </c>
      <c r="D321" s="88" t="s">
        <v>86</v>
      </c>
      <c r="E321" s="91">
        <v>1</v>
      </c>
      <c r="F321" s="156"/>
      <c r="G321" s="93"/>
      <c r="H321" s="93">
        <f>ROUND(E321*G321,2)</f>
        <v>0</v>
      </c>
      <c r="I321" s="93">
        <v>38601</v>
      </c>
      <c r="J321" s="93">
        <v>0</v>
      </c>
      <c r="K321" s="93">
        <f>ROUND(J321*E321,2)</f>
        <v>0</v>
      </c>
      <c r="L321" s="93">
        <f>ROUND(G321+J321,2)</f>
        <v>0</v>
      </c>
      <c r="M321" s="93">
        <f>ROUND(K321+H321,2)</f>
        <v>0</v>
      </c>
      <c r="N321" s="6"/>
      <c r="O321" s="12"/>
      <c r="P321" s="12"/>
      <c r="Q321" s="12"/>
      <c r="R321" s="12"/>
      <c r="S321" s="12"/>
    </row>
    <row r="322" spans="1:19" ht="12.75">
      <c r="A322" s="95" t="s">
        <v>634</v>
      </c>
      <c r="B322" s="151" t="s">
        <v>635</v>
      </c>
      <c r="C322" s="133"/>
      <c r="D322" s="133"/>
      <c r="E322" s="130"/>
      <c r="F322" s="131"/>
      <c r="G322" s="131"/>
      <c r="H322" s="131"/>
      <c r="I322" s="131"/>
      <c r="J322" s="131"/>
      <c r="K322" s="131"/>
      <c r="L322" s="131"/>
      <c r="M322" s="131">
        <f>ROUND(SUM(M323:M324),2)</f>
        <v>0</v>
      </c>
      <c r="N322" s="6"/>
      <c r="O322" s="12"/>
      <c r="P322" s="12"/>
      <c r="Q322" s="12"/>
      <c r="R322" s="12"/>
      <c r="S322" s="12"/>
    </row>
    <row r="323" spans="1:19" ht="12.75">
      <c r="A323" s="142" t="s">
        <v>636</v>
      </c>
      <c r="B323" s="100" t="s">
        <v>637</v>
      </c>
      <c r="C323" s="141" t="s">
        <v>114</v>
      </c>
      <c r="D323" s="88" t="s">
        <v>638</v>
      </c>
      <c r="E323" s="91">
        <v>225</v>
      </c>
      <c r="F323" s="93">
        <v>67.28</v>
      </c>
      <c r="G323" s="93">
        <v>0</v>
      </c>
      <c r="H323" s="93">
        <f>ROUND(E323*G323,2)</f>
        <v>0</v>
      </c>
      <c r="I323" s="156"/>
      <c r="J323" s="93">
        <f>ROUND(I323*$C$330,2)</f>
        <v>0</v>
      </c>
      <c r="K323" s="93">
        <f>ROUND(J323*E323,2)</f>
        <v>0</v>
      </c>
      <c r="L323" s="93">
        <f>ROUND(G323+J323,2)</f>
        <v>0</v>
      </c>
      <c r="M323" s="93">
        <f>ROUND(K323+H323,2)</f>
        <v>0</v>
      </c>
      <c r="N323" s="6"/>
      <c r="O323" s="12"/>
      <c r="P323" s="12"/>
      <c r="Q323" s="12"/>
      <c r="R323" s="12"/>
      <c r="S323" s="12"/>
    </row>
    <row r="324" spans="1:19" ht="12.75">
      <c r="A324" s="142" t="s">
        <v>639</v>
      </c>
      <c r="B324" s="100" t="s">
        <v>640</v>
      </c>
      <c r="C324" s="141" t="s">
        <v>114</v>
      </c>
      <c r="D324" s="88" t="s">
        <v>638</v>
      </c>
      <c r="E324" s="91">
        <v>900</v>
      </c>
      <c r="F324" s="93">
        <v>10.18</v>
      </c>
      <c r="G324" s="93">
        <v>0</v>
      </c>
      <c r="H324" s="93">
        <f>ROUND(E324*G324,2)</f>
        <v>0</v>
      </c>
      <c r="I324" s="156"/>
      <c r="J324" s="93">
        <f>ROUND(I324*$C$330,2)</f>
        <v>0</v>
      </c>
      <c r="K324" s="93">
        <f>ROUND(J324*E324,2)</f>
        <v>0</v>
      </c>
      <c r="L324" s="93">
        <f>ROUND(G324+J324,2)</f>
        <v>0</v>
      </c>
      <c r="M324" s="93">
        <f>ROUND(K324+H324,2)</f>
        <v>0</v>
      </c>
      <c r="N324" s="6"/>
      <c r="O324" s="12"/>
      <c r="P324" s="12"/>
      <c r="Q324" s="12"/>
      <c r="R324" s="12"/>
      <c r="S324" s="12"/>
    </row>
    <row r="325" spans="1:19" ht="12.75">
      <c r="A325" s="95" t="s">
        <v>641</v>
      </c>
      <c r="B325" s="151" t="s">
        <v>642</v>
      </c>
      <c r="C325" s="133"/>
      <c r="D325" s="133"/>
      <c r="E325" s="130"/>
      <c r="F325" s="131"/>
      <c r="G325" s="131"/>
      <c r="H325" s="131"/>
      <c r="I325" s="131"/>
      <c r="J325" s="131"/>
      <c r="K325" s="131"/>
      <c r="L325" s="131"/>
      <c r="M325" s="131">
        <f>ROUND(M326+M327,2)</f>
        <v>0</v>
      </c>
      <c r="N325" s="6"/>
      <c r="O325" s="12"/>
      <c r="P325" s="12"/>
      <c r="Q325" s="12"/>
      <c r="R325" s="12"/>
      <c r="S325" s="12"/>
    </row>
    <row r="326" spans="1:19" ht="12.75">
      <c r="A326" s="142" t="s">
        <v>643</v>
      </c>
      <c r="B326" s="123" t="s">
        <v>644</v>
      </c>
      <c r="C326" s="141" t="s">
        <v>27</v>
      </c>
      <c r="D326" s="88" t="s">
        <v>28</v>
      </c>
      <c r="E326" s="91">
        <v>490.8</v>
      </c>
      <c r="F326" s="92">
        <v>1.01</v>
      </c>
      <c r="G326" s="93">
        <v>0</v>
      </c>
      <c r="H326" s="93">
        <f>ROUND(E326*G326,2)</f>
        <v>0</v>
      </c>
      <c r="I326" s="92"/>
      <c r="J326" s="93">
        <f>ROUND(I326*$C$330,2)</f>
        <v>0</v>
      </c>
      <c r="K326" s="93">
        <f>ROUND(J326*E326,2)</f>
        <v>0</v>
      </c>
      <c r="L326" s="93">
        <f>ROUND(G326+J326,2)</f>
        <v>0</v>
      </c>
      <c r="M326" s="93">
        <f>ROUND(K326+H326,2)</f>
        <v>0</v>
      </c>
      <c r="N326" s="6"/>
      <c r="O326" s="12"/>
      <c r="P326" s="12"/>
      <c r="Q326" s="12"/>
      <c r="R326" s="12"/>
      <c r="S326" s="12"/>
    </row>
    <row r="327" spans="1:19" ht="22.5">
      <c r="A327" s="142" t="s">
        <v>645</v>
      </c>
      <c r="B327" s="89" t="s">
        <v>646</v>
      </c>
      <c r="C327" s="141" t="s">
        <v>114</v>
      </c>
      <c r="D327" s="88" t="s">
        <v>28</v>
      </c>
      <c r="E327" s="91">
        <v>490.8</v>
      </c>
      <c r="F327" s="92"/>
      <c r="G327" s="93"/>
      <c r="H327" s="93">
        <f>ROUND(E327*G327,2)</f>
        <v>0</v>
      </c>
      <c r="I327" s="92">
        <v>8.82</v>
      </c>
      <c r="J327" s="93">
        <v>0</v>
      </c>
      <c r="K327" s="93">
        <f>ROUND(J327*E327,2)</f>
        <v>0</v>
      </c>
      <c r="L327" s="93">
        <f>ROUND(G327+J327,2)</f>
        <v>0</v>
      </c>
      <c r="M327" s="93">
        <f>ROUND(K327+H327,2)</f>
        <v>0</v>
      </c>
      <c r="N327" s="6"/>
      <c r="O327" s="12"/>
      <c r="P327" s="12"/>
      <c r="Q327" s="12"/>
      <c r="R327" s="12"/>
      <c r="S327" s="12"/>
    </row>
    <row r="328" spans="2:19" ht="12.75">
      <c r="B328" s="36"/>
      <c r="C328" s="37"/>
      <c r="D328" s="37"/>
      <c r="E328" s="38"/>
      <c r="F328" s="38"/>
      <c r="G328" s="38"/>
      <c r="H328" s="39">
        <f>SUM(H14:H327)</f>
        <v>0</v>
      </c>
      <c r="I328" s="40"/>
      <c r="J328" s="39"/>
      <c r="K328" s="39">
        <f>SUM(K14:K327)</f>
        <v>0</v>
      </c>
      <c r="L328" s="39"/>
      <c r="M328" s="41"/>
      <c r="N328" s="6"/>
      <c r="O328" s="12"/>
      <c r="P328" s="12"/>
      <c r="Q328" s="12"/>
      <c r="R328" s="12"/>
      <c r="S328" s="12"/>
    </row>
    <row r="329" spans="1:19" ht="12.75">
      <c r="A329" s="42"/>
      <c r="B329" s="43"/>
      <c r="C329" s="44"/>
      <c r="D329" s="44"/>
      <c r="E329" s="44"/>
      <c r="F329" s="44"/>
      <c r="G329" s="44"/>
      <c r="H329" s="44"/>
      <c r="I329" s="44"/>
      <c r="J329"/>
      <c r="K329" s="166" t="s">
        <v>647</v>
      </c>
      <c r="L329" s="166"/>
      <c r="M329" s="166"/>
      <c r="N329" s="6"/>
      <c r="O329" s="12"/>
      <c r="P329" s="12"/>
      <c r="Q329" s="12"/>
      <c r="R329" s="12"/>
      <c r="S329" s="12"/>
    </row>
    <row r="330" spans="1:19" ht="12.75">
      <c r="A330" s="42"/>
      <c r="B330"/>
      <c r="C330" s="45">
        <v>1.1652</v>
      </c>
      <c r="D330" s="46"/>
      <c r="E330" s="46"/>
      <c r="F330" s="46"/>
      <c r="G330" s="46"/>
      <c r="H330" s="46"/>
      <c r="I330" s="46"/>
      <c r="J330"/>
      <c r="K330" s="167" t="s">
        <v>648</v>
      </c>
      <c r="L330" s="167"/>
      <c r="M330" s="47">
        <v>0</v>
      </c>
      <c r="N330" s="6"/>
      <c r="O330" s="12"/>
      <c r="P330" s="12"/>
      <c r="Q330" s="12"/>
      <c r="R330" s="12"/>
      <c r="S330" s="12"/>
    </row>
    <row r="331" spans="1:19" ht="12.75">
      <c r="A331" s="48" t="s">
        <v>649</v>
      </c>
      <c r="B331" s="49" t="s">
        <v>650</v>
      </c>
      <c r="C331"/>
      <c r="D331" s="46"/>
      <c r="E331" s="46"/>
      <c r="F331" s="46"/>
      <c r="G331" s="46"/>
      <c r="H331" s="46"/>
      <c r="I331" s="46"/>
      <c r="J331"/>
      <c r="K331" s="167" t="s">
        <v>651</v>
      </c>
      <c r="L331" s="167"/>
      <c r="M331" s="47">
        <v>0</v>
      </c>
      <c r="N331" s="6"/>
      <c r="O331" s="12"/>
      <c r="P331" s="12"/>
      <c r="Q331" s="12"/>
      <c r="R331" s="12"/>
      <c r="S331" s="12"/>
    </row>
    <row r="332" spans="2:19" ht="12.75">
      <c r="B332" s="50" t="s">
        <v>652</v>
      </c>
      <c r="C332" s="46"/>
      <c r="D332" s="46"/>
      <c r="E332" s="46"/>
      <c r="F332" s="46"/>
      <c r="G332" s="46"/>
      <c r="H332" s="46"/>
      <c r="I332" s="46"/>
      <c r="J332"/>
      <c r="K332" s="165" t="s">
        <v>653</v>
      </c>
      <c r="L332" s="165"/>
      <c r="M332" s="47">
        <v>0</v>
      </c>
      <c r="N332" s="6"/>
      <c r="O332" s="12"/>
      <c r="P332" s="12"/>
      <c r="Q332" s="12"/>
      <c r="R332" s="12"/>
      <c r="S332" s="12"/>
    </row>
    <row r="333" spans="2:19" ht="12.75">
      <c r="B333" s="50" t="s">
        <v>654</v>
      </c>
      <c r="C333" s="46"/>
      <c r="D333" s="46"/>
      <c r="E333" s="46"/>
      <c r="F333" s="46"/>
      <c r="G333" s="46"/>
      <c r="H333" s="46"/>
      <c r="I333" s="46"/>
      <c r="J333"/>
      <c r="K333" s="157" t="s">
        <v>655</v>
      </c>
      <c r="L333" s="158"/>
      <c r="M333" s="47">
        <v>0</v>
      </c>
      <c r="N333" s="6"/>
      <c r="O333" s="12"/>
      <c r="P333" s="12"/>
      <c r="Q333" s="12"/>
      <c r="R333" s="12"/>
      <c r="S333" s="12"/>
    </row>
    <row r="334" spans="3:19" ht="12.75">
      <c r="C334" s="46"/>
      <c r="D334" s="46"/>
      <c r="E334" s="46"/>
      <c r="F334" s="46"/>
      <c r="G334" s="46"/>
      <c r="H334" s="46"/>
      <c r="I334" s="46"/>
      <c r="J334"/>
      <c r="K334" s="165" t="s">
        <v>672</v>
      </c>
      <c r="L334" s="165"/>
      <c r="M334" s="47">
        <f>SUM(M335:M338)</f>
        <v>0</v>
      </c>
      <c r="N334" s="6"/>
      <c r="O334" s="12"/>
      <c r="P334" s="12"/>
      <c r="Q334" s="12"/>
      <c r="R334" s="12"/>
      <c r="S334" s="12"/>
    </row>
    <row r="335" spans="2:19" ht="12.75">
      <c r="B335" s="36"/>
      <c r="C335" s="46"/>
      <c r="D335" s="46"/>
      <c r="E335" s="46"/>
      <c r="F335" s="46"/>
      <c r="G335" s="46"/>
      <c r="H335" s="46"/>
      <c r="I335" s="46"/>
      <c r="J335"/>
      <c r="K335" s="165" t="s">
        <v>656</v>
      </c>
      <c r="L335" s="165"/>
      <c r="M335" s="47">
        <v>0</v>
      </c>
      <c r="N335" s="6"/>
      <c r="O335" s="12"/>
      <c r="P335" s="12"/>
      <c r="Q335" s="12"/>
      <c r="R335" s="12"/>
      <c r="S335" s="12"/>
    </row>
    <row r="336" spans="2:19" ht="12.75">
      <c r="B336" s="36"/>
      <c r="C336" s="46"/>
      <c r="D336" s="46"/>
      <c r="E336" s="46"/>
      <c r="F336" s="46"/>
      <c r="G336" s="46"/>
      <c r="H336" s="46"/>
      <c r="I336" s="46"/>
      <c r="J336"/>
      <c r="K336" s="165" t="s">
        <v>657</v>
      </c>
      <c r="L336" s="165"/>
      <c r="M336" s="47">
        <v>0</v>
      </c>
      <c r="N336" s="6"/>
      <c r="O336" s="12"/>
      <c r="P336" s="12"/>
      <c r="Q336" s="12"/>
      <c r="R336" s="12"/>
      <c r="S336" s="12"/>
    </row>
    <row r="337" spans="2:19" ht="12.75">
      <c r="B337" s="36"/>
      <c r="C337" s="46"/>
      <c r="D337" s="46"/>
      <c r="E337" s="46"/>
      <c r="F337" s="46"/>
      <c r="G337" s="46"/>
      <c r="H337" s="46"/>
      <c r="I337" s="46"/>
      <c r="J337"/>
      <c r="K337" s="165" t="s">
        <v>658</v>
      </c>
      <c r="L337" s="165"/>
      <c r="M337" s="47">
        <v>0</v>
      </c>
      <c r="N337" s="6"/>
      <c r="O337" s="12"/>
      <c r="P337" s="12"/>
      <c r="Q337" s="12"/>
      <c r="R337" s="12"/>
      <c r="S337" s="12"/>
    </row>
    <row r="338" spans="2:19" ht="12.75">
      <c r="B338" s="36"/>
      <c r="C338" s="46"/>
      <c r="D338" s="46"/>
      <c r="E338" s="46"/>
      <c r="F338" s="46"/>
      <c r="G338" s="46"/>
      <c r="H338" s="46"/>
      <c r="I338" s="46"/>
      <c r="J338"/>
      <c r="K338" s="157" t="s">
        <v>673</v>
      </c>
      <c r="L338" s="158"/>
      <c r="M338" s="80">
        <v>0</v>
      </c>
      <c r="N338" s="6"/>
      <c r="O338" s="12"/>
      <c r="P338" s="12"/>
      <c r="Q338" s="12"/>
      <c r="R338" s="12"/>
      <c r="S338" s="12"/>
    </row>
    <row r="339" spans="2:19" ht="12.75">
      <c r="B339" s="36"/>
      <c r="C339" s="44"/>
      <c r="D339" s="44"/>
      <c r="E339" s="44"/>
      <c r="F339" s="44"/>
      <c r="G339" s="44"/>
      <c r="H339" s="44"/>
      <c r="I339" s="44"/>
      <c r="J339"/>
      <c r="K339" s="164" t="s">
        <v>659</v>
      </c>
      <c r="L339" s="164"/>
      <c r="M339" s="51">
        <f>(((1+M330+M332)*(1+M331)*(1+M333))/(1-M334))-1</f>
        <v>0</v>
      </c>
      <c r="N339" s="6"/>
      <c r="O339" s="12"/>
      <c r="P339" s="12"/>
      <c r="Q339" s="12"/>
      <c r="R339" s="12"/>
      <c r="S339" s="12"/>
    </row>
    <row r="340" spans="2:19" ht="12.75">
      <c r="B340" s="52"/>
      <c r="C340" s="44"/>
      <c r="D340" s="44"/>
      <c r="E340" s="44"/>
      <c r="F340" s="44"/>
      <c r="G340" s="44"/>
      <c r="H340" s="44"/>
      <c r="I340" s="44"/>
      <c r="J340" s="44"/>
      <c r="K340" s="53"/>
      <c r="L340" s="53"/>
      <c r="M340" s="54"/>
      <c r="N340" s="6"/>
      <c r="O340" s="12"/>
      <c r="P340" s="12"/>
      <c r="Q340" s="12"/>
      <c r="R340" s="12"/>
      <c r="S340" s="12"/>
    </row>
    <row r="341" spans="2:19" ht="12.75">
      <c r="B341" s="55"/>
      <c r="C341" s="44"/>
      <c r="D341" s="44"/>
      <c r="E341" s="44"/>
      <c r="F341" s="44"/>
      <c r="G341" s="44"/>
      <c r="H341" s="44"/>
      <c r="I341" s="44"/>
      <c r="J341" s="44"/>
      <c r="K341" s="56"/>
      <c r="L341" s="56"/>
      <c r="M341" s="56"/>
      <c r="N341" s="6"/>
      <c r="O341" s="12"/>
      <c r="P341" s="12"/>
      <c r="Q341" s="12"/>
      <c r="R341" s="12"/>
      <c r="S341" s="12"/>
    </row>
    <row r="342" spans="2:20" ht="12.75">
      <c r="B342" s="57"/>
      <c r="C342" s="37"/>
      <c r="D342" s="37"/>
      <c r="E342" s="57"/>
      <c r="F342" s="57"/>
      <c r="G342" s="57"/>
      <c r="H342" s="161" t="s">
        <v>660</v>
      </c>
      <c r="I342" s="161"/>
      <c r="J342" s="161"/>
      <c r="K342" s="58"/>
      <c r="L342"/>
      <c r="M342" s="59">
        <f>M320*K342</f>
        <v>0</v>
      </c>
      <c r="N342" s="60"/>
      <c r="O342" s="61"/>
      <c r="P342" s="62"/>
      <c r="Q342" s="62"/>
      <c r="R342" s="62"/>
      <c r="S342" s="62"/>
      <c r="T342" s="62"/>
    </row>
    <row r="343" spans="2:20" ht="12.75">
      <c r="B343" s="57"/>
      <c r="C343" s="37"/>
      <c r="D343" s="37"/>
      <c r="E343" s="57"/>
      <c r="F343" s="57"/>
      <c r="G343" s="57"/>
      <c r="H343" s="161" t="s">
        <v>661</v>
      </c>
      <c r="I343" s="161"/>
      <c r="J343" s="161"/>
      <c r="K343" s="58"/>
      <c r="L343"/>
      <c r="M343" s="59">
        <f>(M11+M13+M23+M45+M49+M55+M79+M86+M146+M151+M211+M240+M257+M269+M278+M294+M309+M313+M322+M325)*K343</f>
        <v>0</v>
      </c>
      <c r="N343" s="63"/>
      <c r="O343" s="56"/>
      <c r="P343" s="62"/>
      <c r="Q343" s="62"/>
      <c r="R343" s="62"/>
      <c r="S343" s="62"/>
      <c r="T343" s="62"/>
    </row>
    <row r="344" spans="2:20" ht="12.75">
      <c r="B344" s="57"/>
      <c r="C344" s="61"/>
      <c r="D344" s="61"/>
      <c r="E344" s="62"/>
      <c r="F344" s="62"/>
      <c r="G344" s="62"/>
      <c r="H344" s="161" t="s">
        <v>662</v>
      </c>
      <c r="I344" s="161"/>
      <c r="J344" s="161"/>
      <c r="K344" s="64"/>
      <c r="L344"/>
      <c r="M344" s="59">
        <f>M11+M13+M23+M45+M49+M55+M79+M86+M146+M151+M211+M240+M257+M269+M278+M294+M309+M313+M320+M322+M325</f>
        <v>0</v>
      </c>
      <c r="N344" s="60"/>
      <c r="O344" s="61"/>
      <c r="P344" s="62"/>
      <c r="Q344" s="62"/>
      <c r="R344" s="62"/>
      <c r="S344" s="62"/>
      <c r="T344" s="62"/>
    </row>
    <row r="345" spans="2:19" ht="12.75">
      <c r="B345" s="57"/>
      <c r="C345" s="56"/>
      <c r="D345" s="56"/>
      <c r="E345" s="62"/>
      <c r="F345" s="62"/>
      <c r="G345" s="62"/>
      <c r="H345" s="161" t="s">
        <v>663</v>
      </c>
      <c r="I345" s="161"/>
      <c r="J345" s="161"/>
      <c r="K345" s="64"/>
      <c r="L345"/>
      <c r="M345" s="59">
        <f>M343+M344+M342</f>
        <v>0</v>
      </c>
      <c r="N345" s="6"/>
      <c r="O345" s="12"/>
      <c r="P345" s="12"/>
      <c r="Q345" s="12"/>
      <c r="R345" s="12"/>
      <c r="S345" s="12"/>
    </row>
    <row r="347" spans="1:11" ht="14.25" customHeight="1">
      <c r="A347" s="162" t="s">
        <v>664</v>
      </c>
      <c r="B347" s="162"/>
      <c r="C347" s="65"/>
      <c r="D347" s="65"/>
      <c r="E347" s="66"/>
      <c r="F347" s="65"/>
      <c r="G347" s="65"/>
      <c r="H347" s="65"/>
      <c r="I347" s="65"/>
      <c r="J347" s="65"/>
      <c r="K347" s="65"/>
    </row>
    <row r="348" spans="1:11" ht="12.75">
      <c r="A348" s="163" t="s">
        <v>665</v>
      </c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</row>
    <row r="349" spans="1:11" ht="12.75">
      <c r="A349" s="163" t="s">
        <v>666</v>
      </c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</row>
    <row r="350" spans="1:11" ht="14.25" customHeight="1">
      <c r="A350" s="159" t="s">
        <v>667</v>
      </c>
      <c r="B350" s="159"/>
      <c r="C350" s="159"/>
      <c r="D350" s="159"/>
      <c r="E350" s="159"/>
      <c r="F350" s="159"/>
      <c r="G350" s="159"/>
      <c r="H350" s="159"/>
      <c r="I350" s="159"/>
      <c r="J350" s="159"/>
      <c r="K350" s="159"/>
    </row>
    <row r="351" spans="2:11" ht="12.75">
      <c r="B351" s="36"/>
      <c r="C351" s="61"/>
      <c r="D351" s="61"/>
      <c r="E351" s="62"/>
      <c r="F351" s="37"/>
      <c r="G351" s="36"/>
      <c r="H351" s="56"/>
      <c r="I351" s="67"/>
      <c r="J351" s="61"/>
      <c r="K351" s="61"/>
    </row>
    <row r="352" spans="1:11" ht="12.75">
      <c r="A352" s="68" t="s">
        <v>668</v>
      </c>
      <c r="B352" s="36"/>
      <c r="C352" s="61"/>
      <c r="D352" s="61"/>
      <c r="E352" s="62"/>
      <c r="F352" s="37"/>
      <c r="G352" s="36"/>
      <c r="H352" s="56"/>
      <c r="I352" s="67"/>
      <c r="J352" s="61"/>
      <c r="K352" s="61"/>
    </row>
    <row r="353" spans="1:11" ht="12.75">
      <c r="A353" s="69"/>
      <c r="B353" s="36"/>
      <c r="C353" s="61"/>
      <c r="D353" s="61"/>
      <c r="E353" s="62"/>
      <c r="F353" s="37"/>
      <c r="G353" s="36"/>
      <c r="H353" s="56"/>
      <c r="I353" s="67"/>
      <c r="J353" s="61"/>
      <c r="K353" s="61"/>
    </row>
    <row r="354" spans="1:11" ht="12.75">
      <c r="A354" s="172" t="s">
        <v>675</v>
      </c>
      <c r="B354" s="36"/>
      <c r="C354" s="61"/>
      <c r="D354" s="61"/>
      <c r="E354" s="62"/>
      <c r="F354" s="37"/>
      <c r="G354" s="36"/>
      <c r="H354" s="56"/>
      <c r="I354" s="67"/>
      <c r="J354" s="61"/>
      <c r="K354" s="61"/>
    </row>
    <row r="355" spans="2:11" ht="12.75">
      <c r="B355" s="36"/>
      <c r="C355" s="61"/>
      <c r="D355" s="61"/>
      <c r="E355" s="62"/>
      <c r="F355" s="37"/>
      <c r="G355" s="36"/>
      <c r="H355" s="56"/>
      <c r="I355" s="67"/>
      <c r="J355" s="61"/>
      <c r="K355" s="61"/>
    </row>
    <row r="356" spans="1:13" ht="12.75">
      <c r="A356" s="70"/>
      <c r="B356" s="70"/>
      <c r="C356" s="71" t="s">
        <v>669</v>
      </c>
      <c r="D356" s="72"/>
      <c r="E356" s="73"/>
      <c r="F356" s="74"/>
      <c r="G356" s="74"/>
      <c r="H356" s="74"/>
      <c r="I356" s="74"/>
      <c r="J356" s="74"/>
      <c r="K356" s="72"/>
      <c r="L356" s="74"/>
      <c r="M356" s="75"/>
    </row>
    <row r="357" spans="2:11" ht="12.75">
      <c r="B357" s="36"/>
      <c r="C357" s="61"/>
      <c r="D357" s="61"/>
      <c r="E357" s="62"/>
      <c r="F357" s="37"/>
      <c r="G357" s="36"/>
      <c r="H357" s="56"/>
      <c r="I357" s="67"/>
      <c r="J357" s="61"/>
      <c r="K357" s="61"/>
    </row>
    <row r="358" spans="2:11" ht="12.75">
      <c r="B358" s="36"/>
      <c r="C358" s="61"/>
      <c r="D358" s="61"/>
      <c r="E358" s="62"/>
      <c r="F358" s="37"/>
      <c r="G358" s="36"/>
      <c r="H358" s="56"/>
      <c r="I358" s="67"/>
      <c r="J358" s="61"/>
      <c r="K358" s="61"/>
    </row>
    <row r="359" spans="2:11" ht="12.75">
      <c r="B359" s="36"/>
      <c r="C359" s="61"/>
      <c r="D359" s="61"/>
      <c r="E359" s="62"/>
      <c r="F359" s="37"/>
      <c r="G359" s="36"/>
      <c r="H359" s="56"/>
      <c r="I359" s="67"/>
      <c r="J359" s="61"/>
      <c r="K359" s="61"/>
    </row>
    <row r="360" spans="1:11" ht="12.75">
      <c r="A360" s="76" t="s">
        <v>670</v>
      </c>
      <c r="B360" s="36"/>
      <c r="C360" s="37"/>
      <c r="D360" s="37"/>
      <c r="E360" s="62"/>
      <c r="F360" s="37"/>
      <c r="G360" s="62"/>
      <c r="H360" s="37"/>
      <c r="I360" s="77"/>
      <c r="J360" s="77"/>
      <c r="K360" s="77"/>
    </row>
    <row r="361" spans="1:11" ht="14.25" customHeight="1">
      <c r="A361" s="160" t="s">
        <v>671</v>
      </c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</row>
  </sheetData>
  <sheetProtection selectLockedCells="1" selectUnlockedCells="1"/>
  <mergeCells count="32">
    <mergeCell ref="A1:M1"/>
    <mergeCell ref="A3:K3"/>
    <mergeCell ref="A5:K5"/>
    <mergeCell ref="A6:K6"/>
    <mergeCell ref="A9:A10"/>
    <mergeCell ref="B9:B10"/>
    <mergeCell ref="C9:C10"/>
    <mergeCell ref="D9:D10"/>
    <mergeCell ref="E9:E10"/>
    <mergeCell ref="G9:H9"/>
    <mergeCell ref="J9:K9"/>
    <mergeCell ref="L9:M9"/>
    <mergeCell ref="K329:M329"/>
    <mergeCell ref="K330:L330"/>
    <mergeCell ref="K331:L331"/>
    <mergeCell ref="K332:L332"/>
    <mergeCell ref="H343:J343"/>
    <mergeCell ref="H344:J344"/>
    <mergeCell ref="K334:L334"/>
    <mergeCell ref="K335:L335"/>
    <mergeCell ref="K336:L336"/>
    <mergeCell ref="K337:L337"/>
    <mergeCell ref="K333:L333"/>
    <mergeCell ref="K338:L338"/>
    <mergeCell ref="A350:K350"/>
    <mergeCell ref="A361:K361"/>
    <mergeCell ref="H345:J345"/>
    <mergeCell ref="A347:B347"/>
    <mergeCell ref="A348:K348"/>
    <mergeCell ref="A349:K349"/>
    <mergeCell ref="K339:L339"/>
    <mergeCell ref="H342:J342"/>
  </mergeCells>
  <printOptions horizont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65" r:id="rId1"/>
  <rowBreaks count="1" manualBreakCount="1"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geraldos</cp:lastModifiedBy>
  <cp:lastPrinted>2014-05-13T18:35:50Z</cp:lastPrinted>
  <dcterms:created xsi:type="dcterms:W3CDTF">2014-03-26T17:50:48Z</dcterms:created>
  <dcterms:modified xsi:type="dcterms:W3CDTF">2014-06-10T17:58:50Z</dcterms:modified>
  <cp:category/>
  <cp:version/>
  <cp:contentType/>
  <cp:contentStatus/>
</cp:coreProperties>
</file>