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Planilha Analisada SEA" sheetId="1" r:id="rId1"/>
  </sheets>
  <definedNames>
    <definedName name="_xlnm.Print_Area" localSheetId="0">'Planilha Analisada SEA'!$A$1:$M$395</definedName>
  </definedNames>
  <calcPr fullCalcOnLoad="1"/>
</workbook>
</file>

<file path=xl/sharedStrings.xml><?xml version="1.0" encoding="utf-8"?>
<sst xmlns="http://schemas.openxmlformats.org/spreadsheetml/2006/main" count="916" uniqueCount="667">
  <si>
    <t>Elétrico</t>
  </si>
  <si>
    <t>Portas e portão</t>
  </si>
  <si>
    <t>Grades em ferro zincado conforme projeto , inclusive ferragens e acessórios</t>
  </si>
  <si>
    <t>Locação da obra</t>
  </si>
  <si>
    <t>P5 - Porta de alumínio anodizada tipo veneziana painel cego inclusive ferragens e acessórios, 0,60 X 1,20,   cf projeto</t>
  </si>
  <si>
    <t>CÓDIGO</t>
  </si>
  <si>
    <t>DESCRIÇÃO</t>
  </si>
  <si>
    <t>QUANT.</t>
  </si>
  <si>
    <t>PREÇO MAT. (UNIT.)(R$)</t>
  </si>
  <si>
    <t>PREÇO M.O. (UNIT.)(R$)</t>
  </si>
  <si>
    <t>PREÇO FINAL (TOT.)(R$)</t>
  </si>
  <si>
    <t>LIMPEZA geral da edificação</t>
  </si>
  <si>
    <t>M2</t>
  </si>
  <si>
    <t>TAMPA DE CONCRETO para caixa de inspeção em alvenaria , e=5 cm</t>
  </si>
  <si>
    <t>LIMPEZA de vidros</t>
  </si>
  <si>
    <t>M</t>
  </si>
  <si>
    <t>M3</t>
  </si>
  <si>
    <t>UN</t>
  </si>
  <si>
    <t>CHAPISCO em teto com argamassa de cimento e areia sem peneirar traço 1:3, com adição de adesivo a base de resina sintética, e=5 mm</t>
  </si>
  <si>
    <t>CHAPISCO para parede interna ou externa com argamasa de cimento e areia sem peneirar traço 1:3, e=5 mm</t>
  </si>
  <si>
    <t>ADAPTADOR soldável de PVC marrom com flanges e anel para caixa d água Ø 25 mm x 3/4"</t>
  </si>
  <si>
    <t>ADAPTADOR soldável de PVC marrom com flanges e anel para caixa d água Ø 32 mm x 1"</t>
  </si>
  <si>
    <t>JOELHO 90 soldável de PVC marrom Ø 25 mm</t>
  </si>
  <si>
    <t>JOELHO 90 soldável/rosca de PVC marrom Ø 25 mm x 1/2"</t>
  </si>
  <si>
    <t>JOELHO 90 soldável/rosca de PVC marrom Ø 25 mm x 3/4"</t>
  </si>
  <si>
    <t>TÊ 90 de redução soldável de PVC marrom Ø 32 x 25 mm</t>
  </si>
  <si>
    <t>TÊ 90 soldável de PVC marrom Ø 25 mm</t>
  </si>
  <si>
    <t>UNIÃO soldável de PVC marrom Ø 25 mm</t>
  </si>
  <si>
    <t>UNIÃO soldável de PVC marrom Ø 32 mm</t>
  </si>
  <si>
    <t>TUBO de PVC soldável, sem conexões Ø 25 mm</t>
  </si>
  <si>
    <t>TUBO de PVC soldável, sem conexões Ø 32 mm</t>
  </si>
  <si>
    <t>JOELHO 45 soldável de PVC marrom Ø 25 mm</t>
  </si>
  <si>
    <t>JUNÇÃO 45 de PVC branco , ponta bolsa e virola, Ø 100 x 100 mm</t>
  </si>
  <si>
    <t>JUNÇÃO 45 de PVC branco , ponta bolsa e virola, Ø 100 x 50 mm</t>
  </si>
  <si>
    <t>JUNÇÃO 45 de PVC branco , ponta bolsa e virola, Ø 100 x 75 mm</t>
  </si>
  <si>
    <t>JUNÇÃO 45 de PVC branco , ponta bolsa e virola, Ø 75 x 75 mm</t>
  </si>
  <si>
    <t>REDUÇÃO excêntrica de PVC branco , ponta bolsa e virola, Ø 100 x 75 mm</t>
  </si>
  <si>
    <t>REDUÇÃO excêntrica de PVC branco , ponta bolsa e virola, Ø 75 x 50 mm</t>
  </si>
  <si>
    <t>TÊ 90 de redução de PVC branco , ponta bolsa e virola, Ø 100 x 50 mm</t>
  </si>
  <si>
    <t>TÊ 90 de PVC branco , ponta bolsa e virola, Ø 100 x 100 mm</t>
  </si>
  <si>
    <t>TÊ 90 de PVC branco , ponta bolsa e virola, Ø 50 x 50 mm</t>
  </si>
  <si>
    <t>TÊ 90 de PVC branco , ponta bolsa e virola, Ø 75 x 75 mm</t>
  </si>
  <si>
    <t>TUBO de PVC branco, sem conexões , ponta bolsa e virola, Ø 100 mm</t>
  </si>
  <si>
    <t>TUBO de PVC branco, sem conexões , ponta bolsa e virola, Ø 50 mm</t>
  </si>
  <si>
    <t>TUBO de PVC branco, sem conexões , ponta bolsa e virola, Ø 75 mm</t>
  </si>
  <si>
    <t>TUBO de PVC branco, sem conexões , ponta e bolsa soldável, Ø 40 mm</t>
  </si>
  <si>
    <t>TUBO de PVC branco, sem conexões , ponta bolsa e virola, Ø 150 mm</t>
  </si>
  <si>
    <t>JOELHO 90 com visita de PVC branco , ponta bolsa e virola, Ø 100 x 50 mm</t>
  </si>
  <si>
    <t>CURVA 45 longa de PVC branco , ponta bolsa e virola, Ø 100 mm</t>
  </si>
  <si>
    <t>CURVA 90 longa de PVC branco , ponta bolsa e virola, Ø 100 mm</t>
  </si>
  <si>
    <t>CURVA 90 longa de PVC branco , ponta e bolsa soldável, Ø 40 mm</t>
  </si>
  <si>
    <t>JOELHO 45 de PVC branco , ponta bolsa e virola, Ø 100 mm</t>
  </si>
  <si>
    <t>JOELHO 45 de PVC branco , ponta bolsa e virola, Ø 50 mm</t>
  </si>
  <si>
    <t>JOELHO 45 de PVC branco , ponta bolsa e virola, Ø 75 mm</t>
  </si>
  <si>
    <t>JOELHO 45 de PVC branco , ponta e bolsa soldável, Ø 40 mm</t>
  </si>
  <si>
    <t>JOELHO 90 de PVC branco , ponta bolsa e virola, Ø 50 mm</t>
  </si>
  <si>
    <t>JOELHO 90 de PVC branco , ponta bolsa e virola, Ø 75 mm</t>
  </si>
  <si>
    <t>JOELHO 90 de PVC branco , ponta bolsa e virola, Ø 100 mm</t>
  </si>
  <si>
    <t>JOELHO 90 de PVC branco , ponta bolsa e virola, Ø 150 mm</t>
  </si>
  <si>
    <t>CAIXA sifonada de PVC rígido , 100 x 100 x 50 mm</t>
  </si>
  <si>
    <t>TORNEIRA de bóia Ø 20 mm (3/4")</t>
  </si>
  <si>
    <t>CABO ISOLADO em PVC seção 4 mm² - 0,6/1kV - 70ºC</t>
  </si>
  <si>
    <t>CABO ISOLADO em PVC seção 16 mm² - 0,6/1kV - 70°C</t>
  </si>
  <si>
    <t>CAIXA DE LIGAÇÃO de PVC rígido para eletroduto roscável, retangular, dimensões 4 x 2"</t>
  </si>
  <si>
    <t>CAIXA DE LIGAÇÃO de PVC rígido para eletroduto roscável, quadrada, dimensões 4 x 4"</t>
  </si>
  <si>
    <t>ENTRADA DE ENERGIA em caixa de chapa de aço , dimensões 500 x 600 x 270 mm, potência de 20 a 25 kW</t>
  </si>
  <si>
    <t>DISJUNTOR TRIPOLAR compacto até 63 A com acionamento na porta do quadro de distribuição</t>
  </si>
  <si>
    <t>SISTEMA ELÉTRICO</t>
  </si>
  <si>
    <t>PREÇO MAT. (TOTAL.)(R$)</t>
  </si>
  <si>
    <t>PREÇO M.O. (TOTAL.)(R$)</t>
  </si>
  <si>
    <t>Ligações provisórias</t>
  </si>
  <si>
    <t>CONCRETO</t>
  </si>
  <si>
    <t>REVESTIMENTOS</t>
  </si>
  <si>
    <t>SISTEMA HIDRO-SANITÁRIO</t>
  </si>
  <si>
    <t>REGISTRO de gaveta com canopla 3/4"</t>
  </si>
  <si>
    <t>REGISTRO de gaveta bruto 3/4"</t>
  </si>
  <si>
    <t>REGISTRO de gaveta bruto 1"</t>
  </si>
  <si>
    <t>Grelha Redonda branca 100mm</t>
  </si>
  <si>
    <t>Terminal de Ventilação série normal 75mm</t>
  </si>
  <si>
    <t>Anel de borracha 100mm</t>
  </si>
  <si>
    <t>Anel de borracha 75mm</t>
  </si>
  <si>
    <t>Anel de borracha 50mm</t>
  </si>
  <si>
    <t>Adaptador soldável curto de PVC com bolsa e rosca para registro DN 32mm x 1"</t>
  </si>
  <si>
    <t>Adaptador soldável curto de PVC com bolsa e rosca para registro DN 25mm x 3/4"</t>
  </si>
  <si>
    <t>Bucha de redução longa de PVC DN 32mm x 25mm</t>
  </si>
  <si>
    <t>hidrômetro</t>
  </si>
  <si>
    <t>Engenheiro</t>
  </si>
  <si>
    <t>hora</t>
  </si>
  <si>
    <t>Encarregado</t>
  </si>
  <si>
    <t>PROJETO E EXECUÇÃO DE FUNDAÇÕES E ESTRUTURA</t>
  </si>
  <si>
    <t>PROJETO E EXECUÇÃO DE CABEAMENTO ESTRUTURADO</t>
  </si>
  <si>
    <t>SERVIÇOS FINAIS</t>
  </si>
  <si>
    <t>ESQUADRIAS, FERRAGENS E ACESSÓRIOS</t>
  </si>
  <si>
    <t>IMPERMEABILIZAÇÃO</t>
  </si>
  <si>
    <t>Grelha para caixa de inspeção em ferro zincado</t>
  </si>
  <si>
    <t>TAMPA DE CONCRETO para caixa de gordura em alvenaria , e=5 cm</t>
  </si>
  <si>
    <t>VALOR TOTAL SEM BDI</t>
  </si>
  <si>
    <t xml:space="preserve">BDI </t>
  </si>
  <si>
    <t>VALOR ADMINISTRAÇÃO DA OBRA</t>
  </si>
  <si>
    <t>Bloco de concreto vazado para sumidouro</t>
  </si>
  <si>
    <t>Tanque séptico , filtro anaeróbico e sumidouro em alvenaria - 1 tijolo comum maciço revestido internamente com argamassa de cimento e areia sem peneirar com aditivo impermeabilizante  traço 1:3</t>
  </si>
  <si>
    <t>CAIXA DE gordura em alvenaria - 1 tijolo comum maciço revestido internamente com argamassa de cimento e areia sem peneirar com aditivo impermeabilizante  traço 1:3</t>
  </si>
  <si>
    <t xml:space="preserve">CAIXA DE INSPEÇÃO em alvenaria - 1 tijolo comum maciço revestido internamente com argamassa de cimento e areia  sem peneirar com aditivo impermeabilizante traço 1:3 </t>
  </si>
  <si>
    <t>QUADRO DE DISTRIBUIÇÃO DE LUZ EM PVC de embutir, até 37 divisões modulares com barramento trifásico</t>
  </si>
  <si>
    <t>SERVIÇOS INICIAIS</t>
  </si>
  <si>
    <t>Serviços iniciais</t>
  </si>
  <si>
    <t>Fundações e estrutura</t>
  </si>
  <si>
    <t>Contra-piso</t>
  </si>
  <si>
    <t>Argamassa para tetos</t>
  </si>
  <si>
    <t>Revestimentos cerâmicos</t>
  </si>
  <si>
    <t>Janelas</t>
  </si>
  <si>
    <t>Ferragens e acessórios</t>
  </si>
  <si>
    <t xml:space="preserve">Grades </t>
  </si>
  <si>
    <t>Caixa de inspeção esgoto e pluvial</t>
  </si>
  <si>
    <t xml:space="preserve">Caixa de gordura   </t>
  </si>
  <si>
    <t xml:space="preserve">sistema de tratamento de esgoto </t>
  </si>
  <si>
    <t xml:space="preserve">Impermeabilização  </t>
  </si>
  <si>
    <t>Serviços finais</t>
  </si>
  <si>
    <t xml:space="preserve">ADMINISTRAÇÃO DA OBRA </t>
  </si>
  <si>
    <t>Cobertura</t>
  </si>
  <si>
    <t>Placa de obra 2,00 x 1,00 mts ( aquisição e montagem )</t>
  </si>
  <si>
    <t xml:space="preserve">LIGAÇÃO provisória de água para obra e instalação sanitária provisória , pequenas obras </t>
  </si>
  <si>
    <t xml:space="preserve">LIGAÇÃO provisória de luz e força para obra </t>
  </si>
  <si>
    <t>TAMPAS DE CONCRETO ARMADO para caixas do sistema de tratamento de esgoto em alvenaria , e=5 cm</t>
  </si>
  <si>
    <t>1.1</t>
  </si>
  <si>
    <t>1.1.1</t>
  </si>
  <si>
    <t>1.1.2</t>
  </si>
  <si>
    <t>1.2</t>
  </si>
  <si>
    <t>1.3</t>
  </si>
  <si>
    <t>1.3.1</t>
  </si>
  <si>
    <t>1.3.2</t>
  </si>
  <si>
    <t>2.1</t>
  </si>
  <si>
    <t>2.1.1</t>
  </si>
  <si>
    <t>2.1.2</t>
  </si>
  <si>
    <t>3.1</t>
  </si>
  <si>
    <t>3.1.1</t>
  </si>
  <si>
    <t>4.1</t>
  </si>
  <si>
    <t>4.1.1</t>
  </si>
  <si>
    <t>5.1</t>
  </si>
  <si>
    <t>5.1.1</t>
  </si>
  <si>
    <t>6.1</t>
  </si>
  <si>
    <t>6.1.1</t>
  </si>
  <si>
    <t>6.1.2</t>
  </si>
  <si>
    <t>6.2</t>
  </si>
  <si>
    <t>6.3</t>
  </si>
  <si>
    <t>6.2.1</t>
  </si>
  <si>
    <t>6.2.2</t>
  </si>
  <si>
    <t>6.3.1</t>
  </si>
  <si>
    <t>6.3.3</t>
  </si>
  <si>
    <t>6.3.4</t>
  </si>
  <si>
    <t>7.1</t>
  </si>
  <si>
    <t>8.1</t>
  </si>
  <si>
    <t>8.1.1</t>
  </si>
  <si>
    <t>8.1.4</t>
  </si>
  <si>
    <t>8.2</t>
  </si>
  <si>
    <t>8.2.1</t>
  </si>
  <si>
    <t>8.2.2</t>
  </si>
  <si>
    <t>8.2.3</t>
  </si>
  <si>
    <t>8.3</t>
  </si>
  <si>
    <t>8.5</t>
  </si>
  <si>
    <t>8.3.1</t>
  </si>
  <si>
    <t>8.3.2</t>
  </si>
  <si>
    <t>8.3.3</t>
  </si>
  <si>
    <t>8.5.1</t>
  </si>
  <si>
    <t>10.1</t>
  </si>
  <si>
    <t>10.2</t>
  </si>
  <si>
    <t>10.3</t>
  </si>
  <si>
    <t>10.1.1</t>
  </si>
  <si>
    <t>10.1.2</t>
  </si>
  <si>
    <t>10.1.3</t>
  </si>
  <si>
    <t>10.2.1</t>
  </si>
  <si>
    <t>10.2.2</t>
  </si>
  <si>
    <t>10.3.1</t>
  </si>
  <si>
    <t>10.3.2</t>
  </si>
  <si>
    <t>10.3.3</t>
  </si>
  <si>
    <t>11.1</t>
  </si>
  <si>
    <t>11.1.1</t>
  </si>
  <si>
    <t>11.1.2</t>
  </si>
  <si>
    <t>11.1.3</t>
  </si>
  <si>
    <t>12.1</t>
  </si>
  <si>
    <t>12.1.1</t>
  </si>
  <si>
    <t>12.1.3</t>
  </si>
  <si>
    <t>12.1.4</t>
  </si>
  <si>
    <t>12.1.5</t>
  </si>
  <si>
    <t>12.1.6</t>
  </si>
  <si>
    <t>12.1.7</t>
  </si>
  <si>
    <t>12.1.8</t>
  </si>
  <si>
    <t>12.1.9</t>
  </si>
  <si>
    <t>12.1.10</t>
  </si>
  <si>
    <t>12.1.11</t>
  </si>
  <si>
    <t>12.1.12</t>
  </si>
  <si>
    <t>12.1.13</t>
  </si>
  <si>
    <t>12.1.14</t>
  </si>
  <si>
    <t>12.1.15</t>
  </si>
  <si>
    <t>12.1.16</t>
  </si>
  <si>
    <t>12.1.17</t>
  </si>
  <si>
    <t>12.1.18</t>
  </si>
  <si>
    <t>12.1.19</t>
  </si>
  <si>
    <t>12.1.20</t>
  </si>
  <si>
    <t>12.1.21</t>
  </si>
  <si>
    <t>12.1.22</t>
  </si>
  <si>
    <t>12.1.23</t>
  </si>
  <si>
    <t>12.1.24</t>
  </si>
  <si>
    <t>12.1.25</t>
  </si>
  <si>
    <t>12.1.26</t>
  </si>
  <si>
    <t>13.1</t>
  </si>
  <si>
    <t>13.1.1</t>
  </si>
  <si>
    <t>13.1.2</t>
  </si>
  <si>
    <t>13.1.3</t>
  </si>
  <si>
    <t>19.1</t>
  </si>
  <si>
    <t>19.1.1</t>
  </si>
  <si>
    <t>19.1.2</t>
  </si>
  <si>
    <t>20.1</t>
  </si>
  <si>
    <t>20.1.1</t>
  </si>
  <si>
    <t>20.1.2</t>
  </si>
  <si>
    <t>EMBOÇO/REBOCO para parede interna ou externa com argamassa mista de cimento, cal hidratada e areia sem peneirar traço 1:2:6, e=20 mm ( massa única )</t>
  </si>
  <si>
    <t>2.1.3</t>
  </si>
  <si>
    <t>Eletroduto de PVC 2" do tipo Kanalflex</t>
  </si>
  <si>
    <t>EMBOÇO/REBOCO em teto com argamassa mista de cimento, cal hidratada e areia sem peneirar traço 1:2:6, e=20 mm ( massa única )</t>
  </si>
  <si>
    <t>Administração da obra  ( 5 meses )</t>
  </si>
  <si>
    <t>2.2</t>
  </si>
  <si>
    <t>2.3</t>
  </si>
  <si>
    <t>Elaboração de projeto executivo de cabeamento estruturado</t>
  </si>
  <si>
    <t>CABO ISOLADO em PVC seção 2,5 mm² - 0,6/1kV - 70ºC</t>
  </si>
  <si>
    <t>Eletroduto de PVC 1" do tipo Kanalflex</t>
  </si>
  <si>
    <t>13.1.6</t>
  </si>
  <si>
    <t>13.1.7</t>
  </si>
  <si>
    <t>13.1.8</t>
  </si>
  <si>
    <t>13.1.10</t>
  </si>
  <si>
    <t>13.1.11</t>
  </si>
  <si>
    <t>13.1.12</t>
  </si>
  <si>
    <t>13.1.13</t>
  </si>
  <si>
    <t>13.1.14</t>
  </si>
  <si>
    <t>13.1.16</t>
  </si>
  <si>
    <t>20.1.3</t>
  </si>
  <si>
    <t>RESERVATÓRIO d água de fibra de vidro cilíndrico, capacidade 1500 litros</t>
  </si>
  <si>
    <t>JOELHO 90 soldável de PVC marrom Ø 32 mm</t>
  </si>
  <si>
    <t>TÊ 90 soldável de PVC marrom Ø 32 mm</t>
  </si>
  <si>
    <t>Curva soldável de PVC 90° Ø 32mm</t>
  </si>
  <si>
    <t>Curva soldável de PVC 45° Ø 32mm</t>
  </si>
  <si>
    <t>REGISTRO de esfera bruto Ø 3/4"</t>
  </si>
  <si>
    <t>Rufo de capeamento da platibanda em concreto armado pré-moldado com pingadeira</t>
  </si>
  <si>
    <t>ELETRODUTO de PVC rígido de encaixe, com conexões, Ø 25 mm (3/4")</t>
  </si>
  <si>
    <t>Eletrocalha 100mm x 30mm com caixas, braçadeiras, conexões e tampa</t>
  </si>
  <si>
    <t>Eletrocalha 75mm x 30mm com caixas, braçadeiras, conexões e tampa</t>
  </si>
  <si>
    <t>CURVA 90 curta de PVC branco , ponta bolsa e virola, Ø 100 mm</t>
  </si>
  <si>
    <t>CURVA 90 curta de PVC branco , ponta bolsa e virola, Ø 75 mm</t>
  </si>
  <si>
    <t>CURVA 90 longa de PVC branco , ponta bolsa e virola, Ø 150 mm</t>
  </si>
  <si>
    <t>JOELHO 45 de PVC branco , ponta bolsa e virola, Ø 150 mm</t>
  </si>
  <si>
    <t>JOELHO 90 de PVC branco , ponta e bolsa soldável, Ø 40x38 mm</t>
  </si>
  <si>
    <t>Luva simples Série Normal 100 mm</t>
  </si>
  <si>
    <t>Luva simples Série Normal 150 mm</t>
  </si>
  <si>
    <t>Porta gralha quadrada para grelha redonda branco 100 mm</t>
  </si>
  <si>
    <t>REDUÇÃO excêntrica de PVC branco , ponta bolsa e virola, Ø 150 x 100 mm</t>
  </si>
  <si>
    <t>TÊ 90 de PVC branco , ponta bolsa e virola, Ø 150 x 100 mm</t>
  </si>
  <si>
    <t>Terminal de Ventilação série normal 50mm</t>
  </si>
  <si>
    <t>Anel de borracha 150mm</t>
  </si>
  <si>
    <t>Hidráulico</t>
  </si>
  <si>
    <t>Sanitário</t>
  </si>
  <si>
    <t>12.2</t>
  </si>
  <si>
    <t>12.3</t>
  </si>
  <si>
    <t>Dreno Ar-condicionado</t>
  </si>
  <si>
    <t>TUBO de PVC soldável, sem conexões Ø 20 mm</t>
  </si>
  <si>
    <t>Curva soldável de PVC 90° Ø 20mm</t>
  </si>
  <si>
    <t>JOELHO 90 soldável de PVC marrom Ø 20 mm</t>
  </si>
  <si>
    <t>JOELHO 45 soldável de PVC marrom Ø 20 mm</t>
  </si>
  <si>
    <t>Movimentação de terra</t>
  </si>
  <si>
    <t>1.2.1</t>
  </si>
  <si>
    <t>Argamassa para paredes e platibanda</t>
  </si>
  <si>
    <t xml:space="preserve">COBERTURA </t>
  </si>
  <si>
    <t>Telhas de aluzinco</t>
  </si>
  <si>
    <t>SISTEMAS HIDRO-SANITÁRIO E PLUVIAL</t>
  </si>
  <si>
    <t>Brita n°4</t>
  </si>
  <si>
    <t>Manta Geotêxtil não tecido</t>
  </si>
  <si>
    <t>Areia Média-Grossa</t>
  </si>
  <si>
    <t>10.3.4</t>
  </si>
  <si>
    <t>10.3.5</t>
  </si>
  <si>
    <t>10.1.4</t>
  </si>
  <si>
    <t>10.1.5</t>
  </si>
  <si>
    <t>Escavação mecanizada , carga e transporte de material</t>
  </si>
  <si>
    <t>Regularização de piso (contra-piso) base , de argamassa de cimento, cal e areia</t>
  </si>
  <si>
    <t xml:space="preserve">grelha de concreto </t>
  </si>
  <si>
    <t>canaletas em concreto</t>
  </si>
  <si>
    <t>10.1.6</t>
  </si>
  <si>
    <t>10.1.7</t>
  </si>
  <si>
    <t>Calha em chapa de aço galvanizado</t>
  </si>
  <si>
    <t>Rufo em chapa de aço galvanizado</t>
  </si>
  <si>
    <t>7.1.1</t>
  </si>
  <si>
    <t>7.1.2</t>
  </si>
  <si>
    <t>7.1.4</t>
  </si>
  <si>
    <t>7.1.5</t>
  </si>
  <si>
    <t>Estrutura metálica das cobertura , incluso instalação</t>
  </si>
  <si>
    <t>P4 - Portão basculante 3,00 X 2,40, sendo 30 cm bandeira fixa em vidro em alumínio anodizado na cor branco fosca inclusive ferragens e acessórios, cf projeto</t>
  </si>
  <si>
    <t xml:space="preserve">ALVENARIAS </t>
  </si>
  <si>
    <t>Paredes e platibanda</t>
  </si>
  <si>
    <t>6.3.2</t>
  </si>
  <si>
    <t>7.1.3</t>
  </si>
  <si>
    <t>8.1.3</t>
  </si>
  <si>
    <t>11.1.4</t>
  </si>
  <si>
    <t>12.1.2</t>
  </si>
  <si>
    <t>12.2.1</t>
  </si>
  <si>
    <t>12.2.2</t>
  </si>
  <si>
    <t>12.2.3</t>
  </si>
  <si>
    <t>12.2.4</t>
  </si>
  <si>
    <t>12.2.5</t>
  </si>
  <si>
    <t>12.2.6</t>
  </si>
  <si>
    <t>12.2.7</t>
  </si>
  <si>
    <t>12.2.8</t>
  </si>
  <si>
    <t>12.2.9</t>
  </si>
  <si>
    <t>12.2.10</t>
  </si>
  <si>
    <t>12.2.11</t>
  </si>
  <si>
    <t>12.2.12</t>
  </si>
  <si>
    <t>12.2.13</t>
  </si>
  <si>
    <t>12.2.14</t>
  </si>
  <si>
    <t>12.2.15</t>
  </si>
  <si>
    <t>12.2.16</t>
  </si>
  <si>
    <t>12.2.17</t>
  </si>
  <si>
    <t>12.2.18</t>
  </si>
  <si>
    <t>12.2.19</t>
  </si>
  <si>
    <t>12.2.20</t>
  </si>
  <si>
    <t>12.2.21</t>
  </si>
  <si>
    <t>12.2.22</t>
  </si>
  <si>
    <t>12.2.23</t>
  </si>
  <si>
    <t>12.2.24</t>
  </si>
  <si>
    <t>12.2.25</t>
  </si>
  <si>
    <t>12.2.26</t>
  </si>
  <si>
    <t>12.2.27</t>
  </si>
  <si>
    <t>12.2.28</t>
  </si>
  <si>
    <t>12.2.29</t>
  </si>
  <si>
    <t>12.2.30</t>
  </si>
  <si>
    <t>12.2.31</t>
  </si>
  <si>
    <t>12.2.32</t>
  </si>
  <si>
    <t>12.2.33</t>
  </si>
  <si>
    <t>12.2.34</t>
  </si>
  <si>
    <t>12.2.35</t>
  </si>
  <si>
    <t>12.2.36</t>
  </si>
  <si>
    <t>12.2.37</t>
  </si>
  <si>
    <t>12.2.38</t>
  </si>
  <si>
    <t>12.2.39</t>
  </si>
  <si>
    <t>12.2.40</t>
  </si>
  <si>
    <t>12.2.41</t>
  </si>
  <si>
    <t>12.2.42</t>
  </si>
  <si>
    <t>12.2.43</t>
  </si>
  <si>
    <t>12.2.44</t>
  </si>
  <si>
    <t>12.2.45</t>
  </si>
  <si>
    <t>12.2.46</t>
  </si>
  <si>
    <t>12.3.1</t>
  </si>
  <si>
    <t>12.3.2</t>
  </si>
  <si>
    <t>12.3.3</t>
  </si>
  <si>
    <t>12.3.4</t>
  </si>
  <si>
    <t>13.1.9</t>
  </si>
  <si>
    <t>TOMADAS DE PREÇOS TRESC N. 003/2008</t>
  </si>
  <si>
    <t>PREÇO UNITÁRIO</t>
  </si>
  <si>
    <t>PREÇO TOTAL</t>
  </si>
  <si>
    <t>BDI =</t>
  </si>
  <si>
    <t>J1 - Janela em alumínio anodizado na cor branco fosca maxi-ar, com acessórios, conforme detalhe em projeto, dim 0,75 X 0,30 e vidro incolor de 4mm.</t>
  </si>
  <si>
    <t>J2 - Janela em alumínio anodizado na cor branco fosca maxi-ar completa, com acessórios, conforme detalhe em projeto, dim 0,75 X 2,10 e vidro incolor de 6mm temperado, e com bandeira de 30 cm em vidro incolor, de 4mm</t>
  </si>
  <si>
    <t>J3 - Janela em alumínio anodizado na cor branco fosca maxi-ar completa, com acessórios, conforme detalhe em projeto, dim 0,75 X 1,55 e vidro incolor de 6mm, Temperado</t>
  </si>
  <si>
    <t>Pintura impermeabilizante a base de emulsão asfáltica para alvenaria interna do sistema de tratamente de esgoto e demais caixas</t>
  </si>
  <si>
    <t>Pintura impermeabilizante a base de elastômeros para áreas úmidas subindo 20 cm no rodapé</t>
  </si>
  <si>
    <t>Pintura impermeabilizante a base de elastômeros para área onde será instalado placas vinílicas</t>
  </si>
  <si>
    <t>Manta asfáltica para impermeabilização da cobertura, incluso regularização e primer</t>
  </si>
  <si>
    <t>Anel de Vedação p/ saída de Vaso sanitário</t>
  </si>
  <si>
    <t>Vigilante noturno</t>
  </si>
  <si>
    <t xml:space="preserve">Empresa (razão social):ANTONIO JOSÉ DOIN &amp; CIA LTDA </t>
  </si>
  <si>
    <t>CNPJ:02.789.040/0001-90</t>
  </si>
  <si>
    <t>E-mail :ENGENHARIA@DOINECIA.COM.BR</t>
  </si>
  <si>
    <t>Telefone/fax :49-3245.0534</t>
  </si>
  <si>
    <t>Antonio José Doin &amp; Cia Ltda</t>
  </si>
  <si>
    <t>CNPJ: 02.789.040/0001-90</t>
  </si>
  <si>
    <t>RG: 895.751 SSP-PR . 5996-7 CREA</t>
  </si>
  <si>
    <t>ENDEREÇO:RUA MEDEIROS FILHO, 261 - BAIRRO CENTRO - CURITIBANOS - SANTA CATARINA</t>
  </si>
  <si>
    <t>Forma Tabuas de Madeira 3a para peças de concreto armado</t>
  </si>
  <si>
    <t>m2</t>
  </si>
  <si>
    <t>Kg</t>
  </si>
  <si>
    <t>m3</t>
  </si>
  <si>
    <t>Laje PréMoldada</t>
  </si>
  <si>
    <t>Piso de Concreto</t>
  </si>
  <si>
    <t>Acabamento Superior da Laje</t>
  </si>
  <si>
    <t>Elaboração de projeto executivo de fundações e estrutura cf.projeto ESTRUTURAL</t>
  </si>
  <si>
    <t>SONDAGEM de reconhecimento do subsolo com TRADO MECANICO DE 18 CM</t>
  </si>
  <si>
    <t>2.1.4</t>
  </si>
  <si>
    <t>2.1.5</t>
  </si>
  <si>
    <t>2.2.1</t>
  </si>
  <si>
    <t>2.2.2</t>
  </si>
  <si>
    <t>2.2.3</t>
  </si>
  <si>
    <t>2.3.1</t>
  </si>
  <si>
    <t>2.3.2</t>
  </si>
  <si>
    <t>2.3.3</t>
  </si>
  <si>
    <t>2.3.4</t>
  </si>
  <si>
    <t>1.3.3</t>
  </si>
  <si>
    <t>1.3.4</t>
  </si>
  <si>
    <t>Barracao de obra em tabuas de madeira - SINAPI 74242/001</t>
  </si>
  <si>
    <t>Armação em aço CA-60 (3,4 a 6,0mm) - SINAPI 73942/002</t>
  </si>
  <si>
    <t>Armação em aço CA-50 (6,3 a 12,5mm) - SINAPI 74254/002</t>
  </si>
  <si>
    <t>2.1.6</t>
  </si>
  <si>
    <t>Alvenaria de tijolo ceramico furado 9x14x24, 1 vez, assentado com argamassa 1:2:8 (espessura total = 14cm) - REFERENCIA SINAPI 73987/001</t>
  </si>
  <si>
    <t>Curitibanos,12 de Abril de 2010</t>
  </si>
  <si>
    <t>VALOR TOTAL SEM REAJUSTE</t>
  </si>
  <si>
    <t>RESUMO</t>
  </si>
  <si>
    <t>Fechaduras para portas de madeira, tipo sanitário, acabamento cromo acetinado, cf projeto  - REFERENCIA SINAPI 74069/001</t>
  </si>
  <si>
    <t>Fechaduras para portas de madeira, tipo interna, acabamento cromo acetinado, cf projeto  - REFERENCIA SINAPI 74070/001</t>
  </si>
  <si>
    <t>Dobradiças para portas de madeira interna, cf projeto  - REFERENCIA SINAPI 74047/001</t>
  </si>
  <si>
    <t>Tapume continuo em chapa compensada - SINAPI 74220/001</t>
  </si>
  <si>
    <t>Concreto usinado bombeado fck=25MPa (colocação, espalhamento, acabamento) - SINAPI 74137/004</t>
  </si>
  <si>
    <t>Concreto usinado bombeado fck=25MPa (colocação, espalhamento, acabamento) - BASE DO AQUIVO - 12cm - SINAPI 74137/004</t>
  </si>
  <si>
    <t>Laje PréMoldada para piso , sobrecarga 200kg/m2 - SINAPI 74202/002</t>
  </si>
  <si>
    <r>
      <t xml:space="preserve">Armação em aço CA-50 (6,3 a 12,5mm) - BASE DO AQUIVO - 10x10cm </t>
    </r>
    <r>
      <rPr>
        <sz val="10"/>
        <rFont val="Calibri"/>
        <family val="2"/>
      </rPr>
      <t>φ</t>
    </r>
    <r>
      <rPr>
        <sz val="10"/>
        <rFont val="Arial"/>
        <family val="2"/>
      </rPr>
      <t xml:space="preserve"> 6,3mm - SINAPI 74254/002  </t>
    </r>
  </si>
  <si>
    <t>texto</t>
  </si>
  <si>
    <t>- Itens excluidos</t>
  </si>
  <si>
    <t>Laje PréMoldada para forro , sobrecarga 100kg/m2 - SINAPI 74202/1</t>
  </si>
  <si>
    <t>Lastro de brita 25mm, espessura 3cm - SINAPI 74164/4</t>
  </si>
  <si>
    <t>Escoramento de laje pré-moldada - SINAPI 74107/1</t>
  </si>
  <si>
    <t>Lastro de Concreto 1:3:5, espessura 7cm, inclui aditivo - SINAPI 74048/6</t>
  </si>
  <si>
    <t>Acabamento desempenado de laje de concreto simples SINAPI 74095/1</t>
  </si>
  <si>
    <t>4.2</t>
  </si>
  <si>
    <t>Meio-fio</t>
  </si>
  <si>
    <t>4.2.1</t>
  </si>
  <si>
    <t>Meio fio de concreto reta ou curva , assentada com argamassa de cimento e areia.</t>
  </si>
  <si>
    <t>6.4</t>
  </si>
  <si>
    <t>Revestimentos vinílicos</t>
  </si>
  <si>
    <t>6.4.1</t>
  </si>
  <si>
    <t>PLACA vinílica 30x30 cm, fixada com cola à base de neoprene ou resina acrílica</t>
  </si>
  <si>
    <t>6.5</t>
  </si>
  <si>
    <t xml:space="preserve">Rodapé   </t>
  </si>
  <si>
    <t>6.5.1</t>
  </si>
  <si>
    <t>Rodapé em EVA, boleado, h=5,0cm, fixado c/ cola de contato</t>
  </si>
  <si>
    <t>6.6</t>
  </si>
  <si>
    <t>Pinturas</t>
  </si>
  <si>
    <t>6.6.1</t>
  </si>
  <si>
    <t>Selador acrílico para parede</t>
  </si>
  <si>
    <t>6.6.2</t>
  </si>
  <si>
    <t>Fundo preparador para pintura acrílica</t>
  </si>
  <si>
    <t>6.6.3</t>
  </si>
  <si>
    <t>EMASSAMENTO de parede interna com massa acrílica com duas demãos, para pintura acrílico</t>
  </si>
  <si>
    <t>6.6.4</t>
  </si>
  <si>
    <t>Emassamento com massa corrida para forro de fesso</t>
  </si>
  <si>
    <t>6.6.5</t>
  </si>
  <si>
    <t>PINTURA COM TINTA ACRÍLICO em parede interna  com duas demãos, sem massa corrida</t>
  </si>
  <si>
    <t>6.6.6</t>
  </si>
  <si>
    <t>TEXTURA acrílica em parede externa com uma demão na cor branco fosco</t>
  </si>
  <si>
    <t>6.6.7</t>
  </si>
  <si>
    <t>PINTURA COM TINTA ESMALTE em esquadria de aço galvanizado com duas demãos ( grades )</t>
  </si>
  <si>
    <t>6.6.8</t>
  </si>
  <si>
    <t>PINTURA COM TINTA ESMALTE em esquadria de madeira com duas demãos, com massa corrida e fundo nivelador</t>
  </si>
  <si>
    <t>6.6.9</t>
  </si>
  <si>
    <t>Pintura acrílica para gesso em placa  na cor branco fosco.</t>
  </si>
  <si>
    <t>6.7</t>
  </si>
  <si>
    <t xml:space="preserve">Forros </t>
  </si>
  <si>
    <t>6.7.1</t>
  </si>
  <si>
    <t>FORRO DE GESSO em placas pré-moldadas bisotadas fixadas tirantes de arame galvanizado</t>
  </si>
  <si>
    <t>6.8</t>
  </si>
  <si>
    <t>Soleiras e Peitoris</t>
  </si>
  <si>
    <t>6.8.1</t>
  </si>
  <si>
    <t>Soleira de granito 15 cm de largura, fornecimento e assentamento com argamassa especial</t>
  </si>
  <si>
    <t>6.8.2</t>
  </si>
  <si>
    <t>Peitoril de granito 7 cm de largura com pingadeira, assentado com argamassa especial</t>
  </si>
  <si>
    <t>SUBTOTAIS</t>
  </si>
  <si>
    <t>UNID.</t>
  </si>
  <si>
    <t>8.1.2</t>
  </si>
  <si>
    <t>PORTA de vidro temperado 10 mm com ferragem e mola hidráulica, duas folhas, 1600 x 2400 mm , sendo 300 mm bandeira fixa superior.</t>
  </si>
  <si>
    <t>8.3.4</t>
  </si>
  <si>
    <t xml:space="preserve"> Espelho cristal 4mm com bisotê em seu perímetro e fixado na alvenaria com 4,0 botonetes cromados, dim 0,60x0,80m</t>
  </si>
  <si>
    <t>8.3.5</t>
  </si>
  <si>
    <t>Espelho cristal 4mm com bisotê em seu perímetro P.N.E fixados em uma placa de MDF com inclinação de 10° dim 0,60x0,80m</t>
  </si>
  <si>
    <t xml:space="preserve">LOUÇAS, METAIS E ACESSÓRIOS </t>
  </si>
  <si>
    <t>9.1</t>
  </si>
  <si>
    <t xml:space="preserve">Louças, metais e acessórios  </t>
  </si>
  <si>
    <t>9.1.1</t>
  </si>
  <si>
    <t xml:space="preserve">TAMPO de granito para pia, e=25 mm, largura 0,60 m com rodapia e rebaixo </t>
  </si>
  <si>
    <t>9.1.2</t>
  </si>
  <si>
    <t>Vaso sanitário para BWC com caixa acoplada , incluído assento</t>
  </si>
  <si>
    <t>9.1.3</t>
  </si>
  <si>
    <t>Vaso sanitário para BWC P.N.E e caixa de descarga embutida em alvenaria , incluído assento</t>
  </si>
  <si>
    <t>9.1.4</t>
  </si>
  <si>
    <t xml:space="preserve">Barra de apoio L=80cm BWC p/ deficientes para vaso sanitário e puxador porta </t>
  </si>
  <si>
    <t>CJ</t>
  </si>
  <si>
    <t>9.1.5</t>
  </si>
  <si>
    <t xml:space="preserve">Barra de apoio para pia, BWC p/ deficientes </t>
  </si>
  <si>
    <t>9.1.6</t>
  </si>
  <si>
    <t>Cuba de inox para pia com válvula  3 1/2" x 1 1/2"</t>
  </si>
  <si>
    <t>9.1.7</t>
  </si>
  <si>
    <t xml:space="preserve">Lavatório de coluna </t>
  </si>
  <si>
    <t>9.1.8</t>
  </si>
  <si>
    <t xml:space="preserve">Lavatório de coluna suspensa para BWC P.N.E </t>
  </si>
  <si>
    <t>9.1.9</t>
  </si>
  <si>
    <t xml:space="preserve">Tanque de louça médio 53,5 x 51,0 de 30 litros  com torneira de parede </t>
  </si>
  <si>
    <t>9.1.10</t>
  </si>
  <si>
    <t>Torneira de jardim 1/2"</t>
  </si>
  <si>
    <t>9.1.11</t>
  </si>
  <si>
    <t xml:space="preserve">Torneira de Lavatório 25 mm - 1/2"  </t>
  </si>
  <si>
    <t>9.1.12</t>
  </si>
  <si>
    <t>torneira pia de cozinha DN 25mm x 1/2"</t>
  </si>
  <si>
    <t>9.1.13</t>
  </si>
  <si>
    <t>Válvula p/ lavatório e tanque 3 1/2" x 1 1/2"</t>
  </si>
  <si>
    <t>9.1.14</t>
  </si>
  <si>
    <t>engate flexível 1/2" acabamento cromado</t>
  </si>
  <si>
    <t>9.1.15</t>
  </si>
  <si>
    <t>sifão copo para pia 1 1/4"</t>
  </si>
  <si>
    <t>9.1.16</t>
  </si>
  <si>
    <t>sifão flexível para lavatório</t>
  </si>
  <si>
    <t>9.1.17</t>
  </si>
  <si>
    <t>Tubo de ligação cromado para vaso sanitário BWC P.N.E</t>
  </si>
  <si>
    <t>9.0</t>
  </si>
  <si>
    <t>10.0</t>
  </si>
  <si>
    <t>11.0</t>
  </si>
  <si>
    <t>12.0</t>
  </si>
  <si>
    <t>13.0</t>
  </si>
  <si>
    <t>- Itens que sofrerão reajuste por índice a ser definido</t>
  </si>
  <si>
    <t>13.1.4</t>
  </si>
  <si>
    <t>FIO ISOLADO de PVC seção 2,5 mm² - 750 V - 70°C</t>
  </si>
  <si>
    <t>13.1.5</t>
  </si>
  <si>
    <t>FIO ISOLADO de PVC seção 4 mm² - 750 V - 70°C</t>
  </si>
  <si>
    <t>13.1.17</t>
  </si>
  <si>
    <t>DISJUNTOR MONOPOLAR termomagnético de 16 A em quadro de distribuição</t>
  </si>
  <si>
    <t>13.1.18</t>
  </si>
  <si>
    <t>DISJUNTOR MONOPOLAR termomagnético de 25 A em quadro de distribuição</t>
  </si>
  <si>
    <t>13.1.19</t>
  </si>
  <si>
    <t>INTERRUPTOR , duas teclas simples e uma tecla paralelo 10 A - 250 V</t>
  </si>
  <si>
    <t>13.1.20</t>
  </si>
  <si>
    <t>INTERRUPTOR , duas teclas paralelo 10 A - 250 V</t>
  </si>
  <si>
    <t>13.1.21</t>
  </si>
  <si>
    <t>INTERRUPTOR , uma tecla paralelo 10 A - 250 V</t>
  </si>
  <si>
    <t>13.1.22</t>
  </si>
  <si>
    <t>INTERRUPTOR , uma tecla simples 10 A - 250 V</t>
  </si>
  <si>
    <t>13.1.23</t>
  </si>
  <si>
    <t>PLACA (ESPELHO) PARA CAIXA , dimensões 4 x 2"</t>
  </si>
  <si>
    <t>13.1.24</t>
  </si>
  <si>
    <t>PLACA (ESPELHO) PARA CAIXA , dimensões 4 x 4"</t>
  </si>
  <si>
    <t>13.1.25</t>
  </si>
  <si>
    <t xml:space="preserve">TOMADA dois pólos mais terra 20 A - 250 V </t>
  </si>
  <si>
    <t>13.1.26</t>
  </si>
  <si>
    <t>TOMADA dupla dois pólos mais terra 20 A - 250 V com espelho</t>
  </si>
  <si>
    <t>13.1.27</t>
  </si>
  <si>
    <t>Tomada externa dois pólos mais terra</t>
  </si>
  <si>
    <t>13.1.28</t>
  </si>
  <si>
    <t>Luminária de sobrepor com refletor em alumínio polido com Lâmpada fluorescente 2x32W e com aletas brancas e reator eletrônico</t>
  </si>
  <si>
    <t>13.1.29</t>
  </si>
  <si>
    <t>Luminária de sobrepor com refletor em alumínio polido com Lâmpada fluorescente2x32W e reator eletrônico</t>
  </si>
  <si>
    <t>13.1.30</t>
  </si>
  <si>
    <t>Luminária com lâmpada eletrônica 26W</t>
  </si>
  <si>
    <t>13.1.31</t>
  </si>
  <si>
    <t>Bloco autônomo completo para emergência 2x8 W</t>
  </si>
  <si>
    <t>13.1.32</t>
  </si>
  <si>
    <t>Arandela para parede lâmpada eletrônica 20W</t>
  </si>
  <si>
    <t>13.1.33</t>
  </si>
  <si>
    <t>Luminária de piso com lâmpada incandescente concentra par 38 e 120W</t>
  </si>
  <si>
    <t>13.1.34</t>
  </si>
  <si>
    <t>Poste metálico com lâmpada Vapor de sódio tubular 250W</t>
  </si>
  <si>
    <t>13.1.35</t>
  </si>
  <si>
    <t>DPS 20KA</t>
  </si>
  <si>
    <t>13.1.36</t>
  </si>
  <si>
    <t>DR tetrapolar 30mA</t>
  </si>
  <si>
    <t>13.1.37</t>
  </si>
  <si>
    <t>Caixa de passagem 30x30x30cm</t>
  </si>
  <si>
    <t>13.1.38</t>
  </si>
  <si>
    <t>Cabo de cobre nu 16mm²</t>
  </si>
  <si>
    <t>13.1.39</t>
  </si>
  <si>
    <t>Relé fotoelétrico</t>
  </si>
  <si>
    <t>19.0</t>
  </si>
  <si>
    <t>20.0</t>
  </si>
  <si>
    <t>COMUNICAÇÃO VISUAL</t>
  </si>
  <si>
    <t>15.1</t>
  </si>
  <si>
    <t xml:space="preserve">Comunicação visual  </t>
  </si>
  <si>
    <t>15.1.1</t>
  </si>
  <si>
    <t>Porta de Vidro:Material: Faixas em Vinil Polimérico Preto Fosco, com adesivo Acrílico base água Atóxico; Dimensões: 8cm x Largura da porta (conforme prancha anexa); Letreiro: Letras brancas em vinil, acentuadas quando necessário, fonte Verdana, altura 3cm (as letras maiúsculas), centralizadas; ( confeccção e colocação )</t>
  </si>
  <si>
    <t>15.1.2</t>
  </si>
  <si>
    <t>Porta de Madeira: Material: Faixas em Vinil Polimérico Preto Fosco, com adesivo Acrílico base água Atóxico; Dimensões: 8cm x Largura da porta (conforme prancha anexa); Letreiro: Letras brancas em vinil, acentuadas quando necessário, fonte Verdana, altura 3cm (as letras maiúsculas), alinhadas ao trinco da porta; ( confeccção e colocação )</t>
  </si>
  <si>
    <t>15.1.3</t>
  </si>
  <si>
    <t>Placas de Sinalização PS Material: Placa de Poliestireno branca; Espessura: 2,0 mm; Dimensões: Conforme prancha anexa; Letreiro: Letras vinil preto, fonte Verdana (conforme prancha anexa); Símbolo: Vinil colorido, conforme prancha anexa.( confeccção e colocação )</t>
  </si>
  <si>
    <t>15.1.4</t>
  </si>
  <si>
    <t>Placa de sinalização em ACM, 3,00 X 0,50, cf projeto</t>
  </si>
  <si>
    <t>15.1.5</t>
  </si>
  <si>
    <t>totem em alumínio composto na cor preta, fosco com 3mm de espessura, brasão colorido em fotogravação corrosiva, letras em caixa de PVC com 2cm de ressalto, brasão e letras nas três faces. Fonte Verdana (conforme prancha anexa) confecção e instalação</t>
  </si>
  <si>
    <t>PAVIMENTAÇÃO</t>
  </si>
  <si>
    <t>16.1</t>
  </si>
  <si>
    <t xml:space="preserve">Pavimentação  </t>
  </si>
  <si>
    <t>16.1.1</t>
  </si>
  <si>
    <t xml:space="preserve">Fornecimento e assentamento de blocos de concreto intertravados tipo "Paver" esp: 8cm e resistência 35MPA cor natural </t>
  </si>
  <si>
    <t>16.1.2</t>
  </si>
  <si>
    <t>piso tátil, para demarcação do passeio, cf. projeto</t>
  </si>
  <si>
    <t>16.1.3</t>
  </si>
  <si>
    <t>brita nº 3/4</t>
  </si>
  <si>
    <t>16.1.4</t>
  </si>
  <si>
    <t>bloco de concreto 9x19x39</t>
  </si>
  <si>
    <t>16.1.5</t>
  </si>
  <si>
    <t>ladrilho hidráulico para passeio público - padrão calçadas</t>
  </si>
  <si>
    <t>COMPLEMENTOS EXTERNOS</t>
  </si>
  <si>
    <t>17.1</t>
  </si>
  <si>
    <t xml:space="preserve">Complementos externos  </t>
  </si>
  <si>
    <t>17.1.2</t>
  </si>
  <si>
    <t>Lixeira</t>
  </si>
  <si>
    <t>PAISAGISMO</t>
  </si>
  <si>
    <t>18.1</t>
  </si>
  <si>
    <t xml:space="preserve">Paisagismo  </t>
  </si>
  <si>
    <t>18.1.1</t>
  </si>
  <si>
    <t>Terra Preta adubada esp= 5cm</t>
  </si>
  <si>
    <t>18.1.2</t>
  </si>
  <si>
    <t>PLANTIO DE GRAMA São Carlos em placas de 40 x 40 cm</t>
  </si>
  <si>
    <t>18.1.3</t>
  </si>
  <si>
    <t>18.0</t>
  </si>
  <si>
    <t>17.0</t>
  </si>
  <si>
    <t>16.0</t>
  </si>
  <si>
    <t>15.0</t>
  </si>
  <si>
    <t>muda</t>
  </si>
  <si>
    <t>Araucaria plantio de mudas porte 40cm</t>
  </si>
  <si>
    <t>3.0</t>
  </si>
  <si>
    <t>2.0</t>
  </si>
  <si>
    <t>1.0</t>
  </si>
  <si>
    <t>4.0</t>
  </si>
  <si>
    <t>6.0</t>
  </si>
  <si>
    <t>5.0</t>
  </si>
  <si>
    <t>7.0</t>
  </si>
  <si>
    <t>8.0</t>
  </si>
  <si>
    <t xml:space="preserve">AZULEJO assentado com argamassa pré-fabricada de cimento colante, juntas a prumo </t>
  </si>
  <si>
    <t xml:space="preserve">PASTILHA de porcelana verde juréia, assentada com argamassa pré-fabricada de cimento colante, inclusive rejuntamento  </t>
  </si>
  <si>
    <t>PASTILHA de porcelana ( miscelânia de verde caribe , azul maresias e verde enseada ), assentada com argamassa pré-fabricada de cimento colante, inclusive rejuntamento</t>
  </si>
  <si>
    <t xml:space="preserve">PISO CERÂMICO esmaltado, assentado com argamassa pré-fabricada de cimento colante  </t>
  </si>
  <si>
    <t xml:space="preserve">PORTA interna de madeira, colocação e acabamento , de uma folha com batente, guarnição e ferragem, 0,80 x 2,10 m </t>
  </si>
  <si>
    <t>- Itens incluídos</t>
  </si>
  <si>
    <t xml:space="preserve">- Itens corrigidos (seguem Planilha SINAPI Jan.2010) </t>
  </si>
  <si>
    <t>3.2</t>
  </si>
  <si>
    <t>Cabeamento Estruturado - Projeto</t>
  </si>
  <si>
    <t>Cabeamento Estruturado - Execução</t>
  </si>
  <si>
    <t>3.2.1</t>
  </si>
  <si>
    <t>3.2.2</t>
  </si>
  <si>
    <t>3.2.3</t>
  </si>
  <si>
    <t>3.2.4</t>
  </si>
  <si>
    <t>3.2.5</t>
  </si>
  <si>
    <t>3.2.6</t>
  </si>
  <si>
    <t>3.2.7</t>
  </si>
  <si>
    <t>Caixa de Passagem Metalica 152x152x82mm de embutir</t>
  </si>
  <si>
    <t>Caixa de Passagem Metalica 202x202x10mm de embutir</t>
  </si>
  <si>
    <t>Quadro Geral para Telefone, padrão TELESC, com porta  e fechadura, fundo em madeira de lei, espessura de 2 cm,  nas dimensões 60 x 60 x 12 cm</t>
  </si>
  <si>
    <t>Curva 90º PVC rígido de 2'' com duas luva de emenda nas extremidades</t>
  </si>
  <si>
    <t>Eletroduto Galvanizado a Fogo - parede grossa - 2"x3m</t>
  </si>
  <si>
    <t>Curva 90º Galvanizado a Fogo longa 2''</t>
  </si>
  <si>
    <t>Luva Galvanizado a Fogo 2''</t>
  </si>
  <si>
    <t>Caixa em PVC rígido, com orelhas reforçadas, nas dimensões de 4''x4''</t>
  </si>
  <si>
    <t>3.2.8</t>
  </si>
  <si>
    <t>3.2.9</t>
  </si>
  <si>
    <t>3.2.10</t>
  </si>
  <si>
    <t>3.2.11</t>
  </si>
  <si>
    <t>3.2.12</t>
  </si>
  <si>
    <t>3.2.13</t>
  </si>
  <si>
    <t>Luva de emenda 2" roscável</t>
  </si>
  <si>
    <t xml:space="preserve">Eletroduto de PVC Rigido de 2" roscável </t>
  </si>
  <si>
    <t>3.2.14</t>
  </si>
  <si>
    <t>m</t>
  </si>
  <si>
    <t>unid.</t>
  </si>
  <si>
    <t>3.2.15</t>
  </si>
  <si>
    <t>Luva de emenda 1" roscável</t>
  </si>
  <si>
    <t>Eletroduto PVC rígido de 1'' roscável</t>
  </si>
  <si>
    <t>3.2.16</t>
  </si>
  <si>
    <t>3.2.17</t>
  </si>
  <si>
    <t>Curva 90º PVC rígido de 1'' roscável</t>
  </si>
  <si>
    <t>Luva de emenda 3/4" roscável</t>
  </si>
  <si>
    <t>Eletroduto PVC rígido de 3/4'' roscável</t>
  </si>
  <si>
    <t>3.2.18</t>
  </si>
  <si>
    <t>Curva 90º PVC rígido de 3/4'' roscável</t>
  </si>
  <si>
    <t>3.2.19</t>
  </si>
  <si>
    <t>Item retificado - valor m.d.o incorreto</t>
  </si>
  <si>
    <t>Valores Corrigidos</t>
  </si>
  <si>
    <t>Valor da Correção</t>
  </si>
  <si>
    <t>Índice de correção(IPCA)</t>
  </si>
  <si>
    <t>VALOR TOTAL COM REAJUSTE (IPCA)</t>
  </si>
  <si>
    <t>VALOR TOTAL COM REAJUSTE (IPCA) + BDI</t>
  </si>
</sst>
</file>

<file path=xl/styles.xml><?xml version="1.0" encoding="utf-8"?>
<styleSheet xmlns="http://schemas.openxmlformats.org/spreadsheetml/2006/main">
  <numFmts count="4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0000"/>
    <numFmt numFmtId="173" formatCode="#,##0.00_);[Red]\(#,##0.00\);"/>
    <numFmt numFmtId="174" formatCode="&quot;R$ &quot;#,##0.00"/>
    <numFmt numFmtId="175" formatCode="0.0%"/>
    <numFmt numFmtId="176" formatCode="0.0"/>
    <numFmt numFmtId="177" formatCode="#,##0.0"/>
    <numFmt numFmtId="178" formatCode="&quot;R$ &quot;#,##0.0000"/>
    <numFmt numFmtId="179" formatCode="#,##0.00;[Red]#,##0.00"/>
    <numFmt numFmtId="180" formatCode="&quot;R$ &quot;#,##0.00;[Red]&quot;R$ &quot;#,##0.00"/>
    <numFmt numFmtId="181" formatCode="#,##0.0000"/>
    <numFmt numFmtId="182" formatCode="0.0000000000%"/>
    <numFmt numFmtId="183" formatCode="#,##0.00000"/>
    <numFmt numFmtId="184" formatCode="#,##0.000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[$€-2]\ #,##0.00_);[Red]\([$€-2]\ #,##0.00\)"/>
    <numFmt numFmtId="189" formatCode="_(* #,##0.000_);_(* \(#,##0.000\);_(* &quot;-&quot;??_);_(@_)"/>
    <numFmt numFmtId="190" formatCode="0.000%"/>
    <numFmt numFmtId="191" formatCode="0.0000%"/>
    <numFmt numFmtId="192" formatCode="0.00000%"/>
    <numFmt numFmtId="193" formatCode="0.000000%"/>
    <numFmt numFmtId="194" formatCode="#,##0.000000"/>
    <numFmt numFmtId="195" formatCode="#,##0.0000000"/>
    <numFmt numFmtId="196" formatCode="#,##0.00000000"/>
    <numFmt numFmtId="197" formatCode="#,##0.000000000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61"/>
      <name val="Arial"/>
      <family val="2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sz val="8"/>
      <color indexed="8"/>
      <name val="Arial"/>
      <family val="2"/>
    </font>
    <font>
      <b/>
      <sz val="15"/>
      <color indexed="8"/>
      <name val="Arial"/>
      <family val="2"/>
    </font>
    <font>
      <sz val="10"/>
      <color indexed="10"/>
      <name val="Verdana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sz val="11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9" fillId="7" borderId="1" applyNumberFormat="0" applyAlignment="0" applyProtection="0"/>
    <xf numFmtId="0" fontId="3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81">
    <xf numFmtId="0" fontId="0" fillId="0" borderId="0" xfId="0" applyAlignment="1">
      <alignment/>
    </xf>
    <xf numFmtId="4" fontId="1" fillId="0" borderId="0" xfId="0" applyNumberFormat="1" applyFont="1" applyFill="1" applyBorder="1" applyAlignment="1">
      <alignment/>
    </xf>
    <xf numFmtId="4" fontId="1" fillId="16" borderId="1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4" fontId="2" fillId="16" borderId="11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wrapText="1"/>
    </xf>
    <xf numFmtId="4" fontId="1" fillId="0" borderId="13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justify"/>
    </xf>
    <xf numFmtId="0" fontId="0" fillId="0" borderId="0" xfId="0" applyFill="1" applyBorder="1" applyAlignment="1">
      <alignment horizontal="center" vertical="justify"/>
    </xf>
    <xf numFmtId="4" fontId="11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vertical="justify"/>
    </xf>
    <xf numFmtId="4" fontId="0" fillId="0" borderId="10" xfId="0" applyNumberFormat="1" applyFont="1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24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 vertical="center" wrapText="1"/>
    </xf>
    <xf numFmtId="4" fontId="3" fillId="16" borderId="10" xfId="0" applyNumberFormat="1" applyFont="1" applyFill="1" applyBorder="1" applyAlignment="1">
      <alignment/>
    </xf>
    <xf numFmtId="4" fontId="0" fillId="16" borderId="10" xfId="0" applyNumberFormat="1" applyFont="1" applyFill="1" applyBorder="1" applyAlignment="1">
      <alignment wrapText="1"/>
    </xf>
    <xf numFmtId="4" fontId="3" fillId="16" borderId="11" xfId="0" applyNumberFormat="1" applyFont="1" applyFill="1" applyBorder="1" applyAlignment="1">
      <alignment wrapText="1"/>
    </xf>
    <xf numFmtId="4" fontId="0" fillId="16" borderId="0" xfId="0" applyNumberFormat="1" applyFont="1" applyFill="1" applyBorder="1" applyAlignment="1">
      <alignment/>
    </xf>
    <xf numFmtId="4" fontId="3" fillId="16" borderId="13" xfId="0" applyNumberFormat="1" applyFont="1" applyFill="1" applyBorder="1" applyAlignment="1">
      <alignment/>
    </xf>
    <xf numFmtId="4" fontId="3" fillId="16" borderId="13" xfId="0" applyNumberFormat="1" applyFont="1" applyFill="1" applyBorder="1" applyAlignment="1">
      <alignment horizontal="right" vertical="center"/>
    </xf>
    <xf numFmtId="4" fontId="3" fillId="16" borderId="13" xfId="0" applyNumberFormat="1" applyFont="1" applyFill="1" applyBorder="1" applyAlignment="1">
      <alignment horizontal="right" vertical="center" wrapText="1"/>
    </xf>
    <xf numFmtId="4" fontId="0" fillId="16" borderId="10" xfId="0" applyNumberFormat="1" applyFont="1" applyFill="1" applyBorder="1" applyAlignment="1">
      <alignment/>
    </xf>
    <xf numFmtId="4" fontId="3" fillId="16" borderId="10" xfId="0" applyNumberFormat="1" applyFont="1" applyFill="1" applyBorder="1" applyAlignment="1">
      <alignment/>
    </xf>
    <xf numFmtId="4" fontId="3" fillId="16" borderId="10" xfId="0" applyNumberFormat="1" applyFont="1" applyFill="1" applyBorder="1" applyAlignment="1">
      <alignment wrapText="1"/>
    </xf>
    <xf numFmtId="4" fontId="0" fillId="16" borderId="13" xfId="0" applyNumberFormat="1" applyFont="1" applyFill="1" applyBorder="1" applyAlignment="1">
      <alignment horizontal="right" vertical="center" wrapText="1"/>
    </xf>
    <xf numFmtId="0" fontId="3" fillId="16" borderId="10" xfId="0" applyFont="1" applyFill="1" applyBorder="1" applyAlignment="1">
      <alignment vertical="top" wrapText="1"/>
    </xf>
    <xf numFmtId="4" fontId="11" fillId="16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left" vertical="center" wrapText="1"/>
    </xf>
    <xf numFmtId="4" fontId="2" fillId="16" borderId="13" xfId="0" applyNumberFormat="1" applyFont="1" applyFill="1" applyBorder="1" applyAlignment="1">
      <alignment horizontal="right" vertical="center" wrapText="1"/>
    </xf>
    <xf numFmtId="4" fontId="2" fillId="16" borderId="10" xfId="0" applyNumberFormat="1" applyFont="1" applyFill="1" applyBorder="1" applyAlignment="1">
      <alignment wrapText="1"/>
    </xf>
    <xf numFmtId="4" fontId="1" fillId="16" borderId="0" xfId="0" applyNumberFormat="1" applyFont="1" applyFill="1" applyBorder="1" applyAlignment="1">
      <alignment/>
    </xf>
    <xf numFmtId="4" fontId="1" fillId="16" borderId="13" xfId="0" applyNumberFormat="1" applyFont="1" applyFill="1" applyBorder="1" applyAlignment="1">
      <alignment horizontal="right" vertical="center" wrapText="1"/>
    </xf>
    <xf numFmtId="4" fontId="1" fillId="16" borderId="13" xfId="0" applyNumberFormat="1" applyFont="1" applyFill="1" applyBorder="1" applyAlignment="1">
      <alignment wrapText="1"/>
    </xf>
    <xf numFmtId="4" fontId="1" fillId="16" borderId="14" xfId="0" applyNumberFormat="1" applyFont="1" applyFill="1" applyBorder="1" applyAlignment="1">
      <alignment wrapText="1"/>
    </xf>
    <xf numFmtId="0" fontId="13" fillId="16" borderId="13" xfId="0" applyNumberFormat="1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4" fontId="2" fillId="16" borderId="10" xfId="0" applyNumberFormat="1" applyFont="1" applyFill="1" applyBorder="1" applyAlignment="1">
      <alignment horizontal="center" vertical="center" wrapText="1"/>
    </xf>
    <xf numFmtId="0" fontId="1" fillId="16" borderId="13" xfId="0" applyNumberFormat="1" applyFont="1" applyFill="1" applyBorder="1" applyAlignment="1">
      <alignment/>
    </xf>
    <xf numFmtId="0" fontId="1" fillId="16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 wrapText="1"/>
    </xf>
    <xf numFmtId="0" fontId="0" fillId="0" borderId="15" xfId="0" applyFill="1" applyBorder="1" applyAlignment="1">
      <alignment vertical="center"/>
    </xf>
    <xf numFmtId="4" fontId="1" fillId="0" borderId="16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2" fillId="16" borderId="18" xfId="0" applyNumberFormat="1" applyFont="1" applyFill="1" applyBorder="1" applyAlignment="1">
      <alignment wrapText="1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/>
    </xf>
    <xf numFmtId="4" fontId="11" fillId="16" borderId="10" xfId="0" applyNumberFormat="1" applyFont="1" applyFill="1" applyBorder="1" applyAlignment="1">
      <alignment wrapText="1"/>
    </xf>
    <xf numFmtId="4" fontId="11" fillId="16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 wrapText="1"/>
    </xf>
    <xf numFmtId="4" fontId="11" fillId="0" borderId="10" xfId="0" applyNumberFormat="1" applyFont="1" applyFill="1" applyBorder="1" applyAlignment="1">
      <alignment/>
    </xf>
    <xf numFmtId="4" fontId="19" fillId="0" borderId="10" xfId="0" applyNumberFormat="1" applyFont="1" applyFill="1" applyBorder="1" applyAlignment="1">
      <alignment/>
    </xf>
    <xf numFmtId="4" fontId="17" fillId="0" borderId="10" xfId="0" applyNumberFormat="1" applyFont="1" applyFill="1" applyBorder="1" applyAlignment="1">
      <alignment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4" fontId="17" fillId="16" borderId="10" xfId="0" applyNumberFormat="1" applyFont="1" applyFill="1" applyBorder="1" applyAlignment="1">
      <alignment wrapText="1"/>
    </xf>
    <xf numFmtId="4" fontId="20" fillId="0" borderId="10" xfId="0" applyNumberFormat="1" applyFont="1" applyFill="1" applyBorder="1" applyAlignment="1">
      <alignment wrapText="1"/>
    </xf>
    <xf numFmtId="4" fontId="17" fillId="16" borderId="18" xfId="0" applyNumberFormat="1" applyFont="1" applyFill="1" applyBorder="1" applyAlignment="1">
      <alignment wrapText="1"/>
    </xf>
    <xf numFmtId="4" fontId="17" fillId="16" borderId="19" xfId="0" applyNumberFormat="1" applyFont="1" applyFill="1" applyBorder="1" applyAlignment="1">
      <alignment wrapText="1"/>
    </xf>
    <xf numFmtId="4" fontId="11" fillId="16" borderId="10" xfId="49" applyNumberFormat="1" applyFont="1" applyFill="1" applyBorder="1" applyAlignment="1">
      <alignment horizontal="center" wrapText="1"/>
    </xf>
    <xf numFmtId="4" fontId="17" fillId="16" borderId="20" xfId="0" applyNumberFormat="1" applyFont="1" applyFill="1" applyBorder="1" applyAlignment="1">
      <alignment wrapText="1"/>
    </xf>
    <xf numFmtId="4" fontId="17" fillId="0" borderId="0" xfId="0" applyNumberFormat="1" applyFont="1" applyFill="1" applyBorder="1" applyAlignment="1">
      <alignment/>
    </xf>
    <xf numFmtId="4" fontId="17" fillId="0" borderId="21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7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right"/>
    </xf>
    <xf numFmtId="10" fontId="17" fillId="0" borderId="10" xfId="49" applyNumberFormat="1" applyFont="1" applyFill="1" applyBorder="1" applyAlignment="1">
      <alignment/>
    </xf>
    <xf numFmtId="4" fontId="17" fillId="0" borderId="17" xfId="0" applyNumberFormat="1" applyFont="1" applyFill="1" applyBorder="1" applyAlignment="1">
      <alignment/>
    </xf>
    <xf numFmtId="4" fontId="17" fillId="0" borderId="22" xfId="0" applyNumberFormat="1" applyFont="1" applyFill="1" applyBorder="1" applyAlignment="1">
      <alignment/>
    </xf>
    <xf numFmtId="0" fontId="22" fillId="0" borderId="0" xfId="0" applyFont="1" applyBorder="1" applyAlignment="1">
      <alignment horizontal="right"/>
    </xf>
    <xf numFmtId="4" fontId="11" fillId="16" borderId="11" xfId="0" applyNumberFormat="1" applyFont="1" applyFill="1" applyBorder="1" applyAlignment="1">
      <alignment wrapText="1"/>
    </xf>
    <xf numFmtId="4" fontId="11" fillId="0" borderId="11" xfId="0" applyNumberFormat="1" applyFont="1" applyFill="1" applyBorder="1" applyAlignment="1">
      <alignment wrapText="1"/>
    </xf>
    <xf numFmtId="4" fontId="17" fillId="0" borderId="11" xfId="0" applyNumberFormat="1" applyFont="1" applyFill="1" applyBorder="1" applyAlignment="1">
      <alignment wrapText="1"/>
    </xf>
    <xf numFmtId="4" fontId="20" fillId="0" borderId="11" xfId="0" applyNumberFormat="1" applyFont="1" applyFill="1" applyBorder="1" applyAlignment="1">
      <alignment horizontal="right" vertical="center" wrapText="1"/>
    </xf>
    <xf numFmtId="4" fontId="19" fillId="16" borderId="10" xfId="0" applyNumberFormat="1" applyFont="1" applyFill="1" applyBorder="1" applyAlignment="1">
      <alignment/>
    </xf>
    <xf numFmtId="4" fontId="17" fillId="16" borderId="11" xfId="0" applyNumberFormat="1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4" fontId="20" fillId="0" borderId="11" xfId="0" applyNumberFormat="1" applyFont="1" applyFill="1" applyBorder="1" applyAlignment="1">
      <alignment wrapText="1"/>
    </xf>
    <xf numFmtId="4" fontId="19" fillId="0" borderId="10" xfId="0" applyNumberFormat="1" applyFont="1" applyFill="1" applyBorder="1" applyAlignment="1">
      <alignment/>
    </xf>
    <xf numFmtId="4" fontId="17" fillId="16" borderId="10" xfId="0" applyNumberFormat="1" applyFont="1" applyFill="1" applyBorder="1" applyAlignment="1">
      <alignment horizontal="right" wrapText="1"/>
    </xf>
    <xf numFmtId="9" fontId="18" fillId="0" borderId="10" xfId="49" applyFont="1" applyFill="1" applyBorder="1" applyAlignment="1">
      <alignment/>
    </xf>
    <xf numFmtId="0" fontId="16" fillId="0" borderId="23" xfId="0" applyFont="1" applyFill="1" applyBorder="1" applyAlignment="1">
      <alignment vertical="center"/>
    </xf>
    <xf numFmtId="4" fontId="0" fillId="4" borderId="10" xfId="0" applyNumberFormat="1" applyFont="1" applyFill="1" applyBorder="1" applyAlignment="1">
      <alignment wrapText="1"/>
    </xf>
    <xf numFmtId="4" fontId="11" fillId="4" borderId="10" xfId="0" applyNumberFormat="1" applyFont="1" applyFill="1" applyBorder="1" applyAlignment="1">
      <alignment wrapText="1"/>
    </xf>
    <xf numFmtId="4" fontId="11" fillId="4" borderId="11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horizontal="center" vertical="center" wrapText="1"/>
    </xf>
    <xf numFmtId="49" fontId="8" fillId="4" borderId="11" xfId="0" applyNumberFormat="1" applyFont="1" applyFill="1" applyBorder="1" applyAlignment="1">
      <alignment vertical="top"/>
    </xf>
    <xf numFmtId="49" fontId="8" fillId="4" borderId="24" xfId="0" applyNumberFormat="1" applyFont="1" applyFill="1" applyBorder="1" applyAlignment="1">
      <alignment vertical="top"/>
    </xf>
    <xf numFmtId="0" fontId="16" fillId="4" borderId="23" xfId="0" applyFont="1" applyFill="1" applyBorder="1" applyAlignment="1">
      <alignment vertical="center"/>
    </xf>
    <xf numFmtId="0" fontId="10" fillId="7" borderId="10" xfId="0" applyFont="1" applyFill="1" applyBorder="1" applyAlignment="1">
      <alignment horizontal="center" vertical="center" wrapText="1"/>
    </xf>
    <xf numFmtId="49" fontId="8" fillId="7" borderId="11" xfId="0" applyNumberFormat="1" applyFont="1" applyFill="1" applyBorder="1" applyAlignment="1">
      <alignment vertical="top"/>
    </xf>
    <xf numFmtId="49" fontId="8" fillId="7" borderId="24" xfId="0" applyNumberFormat="1" applyFont="1" applyFill="1" applyBorder="1" applyAlignment="1">
      <alignment vertical="top" wrapText="1"/>
    </xf>
    <xf numFmtId="0" fontId="16" fillId="7" borderId="23" xfId="0" applyFont="1" applyFill="1" applyBorder="1" applyAlignment="1">
      <alignment vertical="center"/>
    </xf>
    <xf numFmtId="4" fontId="3" fillId="7" borderId="10" xfId="0" applyNumberFormat="1" applyFont="1" applyFill="1" applyBorder="1" applyAlignment="1">
      <alignment wrapText="1"/>
    </xf>
    <xf numFmtId="4" fontId="0" fillId="7" borderId="10" xfId="0" applyNumberFormat="1" applyFont="1" applyFill="1" applyBorder="1" applyAlignment="1">
      <alignment wrapText="1"/>
    </xf>
    <xf numFmtId="4" fontId="3" fillId="7" borderId="11" xfId="0" applyNumberFormat="1" applyFont="1" applyFill="1" applyBorder="1" applyAlignment="1">
      <alignment wrapText="1"/>
    </xf>
    <xf numFmtId="4" fontId="0" fillId="7" borderId="13" xfId="0" applyNumberFormat="1" applyFont="1" applyFill="1" applyBorder="1" applyAlignment="1">
      <alignment horizontal="right" vertical="center" wrapText="1"/>
    </xf>
    <xf numFmtId="4" fontId="0" fillId="7" borderId="10" xfId="0" applyNumberFormat="1" applyFont="1" applyFill="1" applyBorder="1" applyAlignment="1">
      <alignment horizontal="center" vertical="center" wrapText="1"/>
    </xf>
    <xf numFmtId="4" fontId="0" fillId="7" borderId="10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4" fontId="0" fillId="7" borderId="10" xfId="0" applyNumberFormat="1" applyFont="1" applyFill="1" applyBorder="1" applyAlignment="1">
      <alignment horizontal="left" vertical="center" wrapText="1"/>
    </xf>
    <xf numFmtId="4" fontId="0" fillId="7" borderId="11" xfId="0" applyNumberFormat="1" applyFont="1" applyFill="1" applyBorder="1" applyAlignment="1">
      <alignment wrapText="1"/>
    </xf>
    <xf numFmtId="4" fontId="1" fillId="16" borderId="10" xfId="0" applyNumberFormat="1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 wrapText="1"/>
    </xf>
    <xf numFmtId="4" fontId="11" fillId="16" borderId="1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 wrapText="1"/>
    </xf>
    <xf numFmtId="4" fontId="11" fillId="4" borderId="10" xfId="0" applyNumberFormat="1" applyFont="1" applyFill="1" applyBorder="1" applyAlignment="1">
      <alignment horizontal="center" wrapText="1"/>
    </xf>
    <xf numFmtId="4" fontId="17" fillId="0" borderId="1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0" fontId="16" fillId="16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4" fontId="11" fillId="16" borderId="10" xfId="0" applyNumberFormat="1" applyFont="1" applyFill="1" applyBorder="1" applyAlignment="1">
      <alignment horizontal="center" wrapText="1"/>
    </xf>
    <xf numFmtId="4" fontId="17" fillId="16" borderId="10" xfId="0" applyNumberFormat="1" applyFont="1" applyFill="1" applyBorder="1" applyAlignment="1">
      <alignment horizontal="center"/>
    </xf>
    <xf numFmtId="4" fontId="0" fillId="16" borderId="10" xfId="0" applyNumberFormat="1" applyFont="1" applyFill="1" applyBorder="1" applyAlignment="1">
      <alignment horizontal="center" wrapText="1"/>
    </xf>
    <xf numFmtId="4" fontId="0" fillId="7" borderId="10" xfId="0" applyNumberFormat="1" applyFont="1" applyFill="1" applyBorder="1" applyAlignment="1">
      <alignment horizontal="center" wrapText="1"/>
    </xf>
    <xf numFmtId="4" fontId="17" fillId="0" borderId="10" xfId="0" applyNumberFormat="1" applyFont="1" applyFill="1" applyBorder="1" applyAlignment="1">
      <alignment horizontal="center" wrapText="1"/>
    </xf>
    <xf numFmtId="4" fontId="20" fillId="0" borderId="10" xfId="0" applyNumberFormat="1" applyFont="1" applyFill="1" applyBorder="1" applyAlignment="1">
      <alignment horizontal="center" wrapText="1"/>
    </xf>
    <xf numFmtId="4" fontId="0" fillId="16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 wrapText="1"/>
    </xf>
    <xf numFmtId="4" fontId="0" fillId="7" borderId="10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center" wrapText="1"/>
    </xf>
    <xf numFmtId="4" fontId="17" fillId="16" borderId="10" xfId="0" applyNumberFormat="1" applyFont="1" applyFill="1" applyBorder="1" applyAlignment="1">
      <alignment horizontal="center" wrapText="1"/>
    </xf>
    <xf numFmtId="4" fontId="17" fillId="16" borderId="18" xfId="0" applyNumberFormat="1" applyFont="1" applyFill="1" applyBorder="1" applyAlignment="1">
      <alignment horizontal="center" wrapText="1"/>
    </xf>
    <xf numFmtId="4" fontId="17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center"/>
    </xf>
    <xf numFmtId="0" fontId="0" fillId="22" borderId="10" xfId="0" applyFont="1" applyFill="1" applyBorder="1" applyAlignment="1">
      <alignment vertical="top" wrapText="1"/>
    </xf>
    <xf numFmtId="0" fontId="11" fillId="22" borderId="10" xfId="0" applyFont="1" applyFill="1" applyBorder="1" applyAlignment="1">
      <alignment horizontal="center"/>
    </xf>
    <xf numFmtId="4" fontId="11" fillId="22" borderId="10" xfId="0" applyNumberFormat="1" applyFont="1" applyFill="1" applyBorder="1" applyAlignment="1">
      <alignment/>
    </xf>
    <xf numFmtId="4" fontId="11" fillId="22" borderId="10" xfId="0" applyNumberFormat="1" applyFont="1" applyFill="1" applyBorder="1" applyAlignment="1">
      <alignment wrapText="1"/>
    </xf>
    <xf numFmtId="0" fontId="0" fillId="22" borderId="10" xfId="0" applyFont="1" applyFill="1" applyBorder="1" applyAlignment="1">
      <alignment horizontal="center" vertical="top" wrapText="1"/>
    </xf>
    <xf numFmtId="0" fontId="10" fillId="22" borderId="10" xfId="0" applyFont="1" applyFill="1" applyBorder="1" applyAlignment="1">
      <alignment horizontal="center" vertical="center" wrapText="1"/>
    </xf>
    <xf numFmtId="49" fontId="8" fillId="22" borderId="11" xfId="0" applyNumberFormat="1" applyFont="1" applyFill="1" applyBorder="1" applyAlignment="1">
      <alignment vertical="top"/>
    </xf>
    <xf numFmtId="49" fontId="8" fillId="22" borderId="24" xfId="0" applyNumberFormat="1" applyFont="1" applyFill="1" applyBorder="1" applyAlignment="1">
      <alignment vertical="top" wrapText="1"/>
    </xf>
    <xf numFmtId="0" fontId="16" fillId="22" borderId="23" xfId="0" applyFont="1" applyFill="1" applyBorder="1" applyAlignment="1">
      <alignment vertical="center"/>
    </xf>
    <xf numFmtId="4" fontId="0" fillId="22" borderId="10" xfId="0" applyNumberFormat="1" applyFont="1" applyFill="1" applyBorder="1" applyAlignment="1">
      <alignment wrapText="1"/>
    </xf>
    <xf numFmtId="4" fontId="11" fillId="22" borderId="10" xfId="0" applyNumberFormat="1" applyFont="1" applyFill="1" applyBorder="1" applyAlignment="1">
      <alignment horizontal="center" wrapText="1"/>
    </xf>
    <xf numFmtId="4" fontId="0" fillId="16" borderId="11" xfId="0" applyNumberFormat="1" applyFont="1" applyFill="1" applyBorder="1" applyAlignment="1">
      <alignment wrapText="1"/>
    </xf>
    <xf numFmtId="4" fontId="11" fillId="22" borderId="10" xfId="0" applyNumberFormat="1" applyFont="1" applyFill="1" applyBorder="1" applyAlignment="1">
      <alignment horizontal="center"/>
    </xf>
    <xf numFmtId="4" fontId="1" fillId="7" borderId="13" xfId="0" applyNumberFormat="1" applyFont="1" applyFill="1" applyBorder="1" applyAlignment="1">
      <alignment horizontal="right" vertical="center" wrapText="1"/>
    </xf>
    <xf numFmtId="4" fontId="1" fillId="7" borderId="10" xfId="0" applyNumberFormat="1" applyFont="1" applyFill="1" applyBorder="1" applyAlignment="1">
      <alignment horizontal="center" wrapText="1"/>
    </xf>
    <xf numFmtId="4" fontId="9" fillId="7" borderId="10" xfId="0" applyNumberFormat="1" applyFont="1" applyFill="1" applyBorder="1" applyAlignment="1">
      <alignment wrapText="1"/>
    </xf>
    <xf numFmtId="4" fontId="1" fillId="7" borderId="10" xfId="0" applyNumberFormat="1" applyFont="1" applyFill="1" applyBorder="1" applyAlignment="1">
      <alignment wrapText="1"/>
    </xf>
    <xf numFmtId="4" fontId="2" fillId="7" borderId="11" xfId="0" applyNumberFormat="1" applyFont="1" applyFill="1" applyBorder="1" applyAlignment="1">
      <alignment wrapText="1"/>
    </xf>
    <xf numFmtId="4" fontId="9" fillId="7" borderId="10" xfId="0" applyNumberFormat="1" applyFont="1" applyFill="1" applyBorder="1" applyAlignment="1">
      <alignment/>
    </xf>
    <xf numFmtId="4" fontId="1" fillId="16" borderId="10" xfId="0" applyNumberFormat="1" applyFont="1" applyFill="1" applyBorder="1" applyAlignment="1">
      <alignment/>
    </xf>
    <xf numFmtId="4" fontId="9" fillId="16" borderId="10" xfId="0" applyNumberFormat="1" applyFont="1" applyFill="1" applyBorder="1" applyAlignment="1">
      <alignment/>
    </xf>
    <xf numFmtId="4" fontId="0" fillId="7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vertical="top"/>
    </xf>
    <xf numFmtId="49" fontId="8" fillId="0" borderId="24" xfId="0" applyNumberFormat="1" applyFont="1" applyFill="1" applyBorder="1" applyAlignment="1">
      <alignment vertical="top" wrapText="1"/>
    </xf>
    <xf numFmtId="4" fontId="11" fillId="7" borderId="10" xfId="0" applyNumberFormat="1" applyFont="1" applyFill="1" applyBorder="1" applyAlignment="1">
      <alignment horizontal="center" wrapText="1"/>
    </xf>
    <xf numFmtId="4" fontId="11" fillId="7" borderId="10" xfId="0" applyNumberFormat="1" applyFont="1" applyFill="1" applyBorder="1" applyAlignment="1">
      <alignment wrapText="1"/>
    </xf>
    <xf numFmtId="4" fontId="17" fillId="7" borderId="10" xfId="0" applyNumberFormat="1" applyFont="1" applyFill="1" applyBorder="1" applyAlignment="1">
      <alignment wrapText="1"/>
    </xf>
    <xf numFmtId="4" fontId="17" fillId="7" borderId="11" xfId="0" applyNumberFormat="1" applyFont="1" applyFill="1" applyBorder="1" applyAlignment="1">
      <alignment wrapText="1"/>
    </xf>
    <xf numFmtId="4" fontId="0" fillId="24" borderId="10" xfId="0" applyNumberFormat="1" applyFont="1" applyFill="1" applyBorder="1" applyAlignment="1">
      <alignment horizontal="left" vertical="center" wrapText="1"/>
    </xf>
    <xf numFmtId="4" fontId="0" fillId="24" borderId="13" xfId="0" applyNumberFormat="1" applyFont="1" applyFill="1" applyBorder="1" applyAlignment="1">
      <alignment horizontal="right" vertical="center" wrapText="1"/>
    </xf>
    <xf numFmtId="4" fontId="0" fillId="24" borderId="10" xfId="0" applyNumberFormat="1" applyFont="1" applyFill="1" applyBorder="1" applyAlignment="1">
      <alignment wrapText="1"/>
    </xf>
    <xf numFmtId="4" fontId="3" fillId="24" borderId="10" xfId="0" applyNumberFormat="1" applyFont="1" applyFill="1" applyBorder="1" applyAlignment="1">
      <alignment wrapText="1"/>
    </xf>
    <xf numFmtId="4" fontId="3" fillId="24" borderId="11" xfId="0" applyNumberFormat="1" applyFont="1" applyFill="1" applyBorder="1" applyAlignment="1">
      <alignment wrapText="1"/>
    </xf>
    <xf numFmtId="4" fontId="0" fillId="24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center"/>
    </xf>
    <xf numFmtId="4" fontId="0" fillId="24" borderId="10" xfId="0" applyNumberFormat="1" applyFont="1" applyFill="1" applyBorder="1" applyAlignment="1">
      <alignment horizontal="center"/>
    </xf>
    <xf numFmtId="4" fontId="0" fillId="7" borderId="18" xfId="0" applyNumberFormat="1" applyFont="1" applyFill="1" applyBorder="1" applyAlignment="1">
      <alignment horizontal="left" vertical="center" wrapText="1"/>
    </xf>
    <xf numFmtId="4" fontId="0" fillId="7" borderId="18" xfId="0" applyNumberFormat="1" applyFont="1" applyFill="1" applyBorder="1" applyAlignment="1">
      <alignment horizontal="center"/>
    </xf>
    <xf numFmtId="4" fontId="0" fillId="7" borderId="10" xfId="0" applyNumberFormat="1" applyFont="1" applyFill="1" applyBorder="1" applyAlignment="1">
      <alignment wrapText="1"/>
    </xf>
    <xf numFmtId="0" fontId="16" fillId="0" borderId="25" xfId="0" applyFont="1" applyFill="1" applyBorder="1" applyAlignment="1">
      <alignment vertical="center"/>
    </xf>
    <xf numFmtId="0" fontId="16" fillId="0" borderId="25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center" vertical="center"/>
    </xf>
    <xf numFmtId="4" fontId="0" fillId="4" borderId="13" xfId="0" applyNumberFormat="1" applyFont="1" applyFill="1" applyBorder="1" applyAlignment="1">
      <alignment horizontal="right" vertical="center" wrapText="1"/>
    </xf>
    <xf numFmtId="4" fontId="0" fillId="22" borderId="13" xfId="0" applyNumberFormat="1" applyFont="1" applyFill="1" applyBorder="1" applyAlignment="1">
      <alignment horizontal="right" vertical="center" wrapText="1"/>
    </xf>
    <xf numFmtId="4" fontId="0" fillId="7" borderId="13" xfId="0" applyNumberFormat="1" applyFont="1" applyFill="1" applyBorder="1" applyAlignment="1">
      <alignment horizontal="right" vertical="center" wrapText="1"/>
    </xf>
    <xf numFmtId="4" fontId="1" fillId="16" borderId="26" xfId="0" applyNumberFormat="1" applyFont="1" applyFill="1" applyBorder="1" applyAlignment="1">
      <alignment wrapText="1"/>
    </xf>
    <xf numFmtId="4" fontId="14" fillId="16" borderId="27" xfId="0" applyNumberFormat="1" applyFont="1" applyFill="1" applyBorder="1" applyAlignment="1">
      <alignment wrapText="1"/>
    </xf>
    <xf numFmtId="4" fontId="17" fillId="16" borderId="27" xfId="0" applyNumberFormat="1" applyFont="1" applyFill="1" applyBorder="1" applyAlignment="1">
      <alignment horizontal="center" wrapText="1"/>
    </xf>
    <xf numFmtId="4" fontId="17" fillId="16" borderId="27" xfId="0" applyNumberFormat="1" applyFont="1" applyFill="1" applyBorder="1" applyAlignment="1">
      <alignment wrapText="1"/>
    </xf>
    <xf numFmtId="4" fontId="17" fillId="7" borderId="10" xfId="0" applyNumberFormat="1" applyFont="1" applyFill="1" applyBorder="1" applyAlignment="1">
      <alignment horizontal="center" wrapText="1"/>
    </xf>
    <xf numFmtId="4" fontId="0" fillId="22" borderId="10" xfId="0" applyNumberFormat="1" applyFont="1" applyFill="1" applyBorder="1" applyAlignment="1">
      <alignment/>
    </xf>
    <xf numFmtId="4" fontId="11" fillId="22" borderId="11" xfId="0" applyNumberFormat="1" applyFont="1" applyFill="1" applyBorder="1" applyAlignment="1">
      <alignment wrapText="1"/>
    </xf>
    <xf numFmtId="4" fontId="11" fillId="7" borderId="10" xfId="0" applyNumberFormat="1" applyFont="1" applyFill="1" applyBorder="1" applyAlignment="1">
      <alignment horizontal="center"/>
    </xf>
    <xf numFmtId="4" fontId="11" fillId="7" borderId="10" xfId="0" applyNumberFormat="1" applyFont="1" applyFill="1" applyBorder="1" applyAlignment="1">
      <alignment/>
    </xf>
    <xf numFmtId="4" fontId="11" fillId="7" borderId="11" xfId="0" applyNumberFormat="1" applyFont="1" applyFill="1" applyBorder="1" applyAlignment="1">
      <alignment wrapText="1"/>
    </xf>
    <xf numFmtId="0" fontId="0" fillId="22" borderId="10" xfId="0" applyFont="1" applyFill="1" applyBorder="1" applyAlignment="1">
      <alignment/>
    </xf>
    <xf numFmtId="4" fontId="0" fillId="21" borderId="13" xfId="0" applyNumberFormat="1" applyFont="1" applyFill="1" applyBorder="1" applyAlignment="1">
      <alignment horizontal="right" vertical="center" wrapText="1"/>
    </xf>
    <xf numFmtId="4" fontId="0" fillId="21" borderId="10" xfId="0" applyNumberFormat="1" applyFont="1" applyFill="1" applyBorder="1" applyAlignment="1">
      <alignment wrapText="1"/>
    </xf>
    <xf numFmtId="4" fontId="11" fillId="21" borderId="10" xfId="0" applyNumberFormat="1" applyFont="1" applyFill="1" applyBorder="1" applyAlignment="1">
      <alignment horizontal="center" wrapText="1"/>
    </xf>
    <xf numFmtId="4" fontId="11" fillId="21" borderId="10" xfId="0" applyNumberFormat="1" applyFont="1" applyFill="1" applyBorder="1" applyAlignment="1">
      <alignment wrapText="1"/>
    </xf>
    <xf numFmtId="4" fontId="11" fillId="21" borderId="11" xfId="0" applyNumberFormat="1" applyFont="1" applyFill="1" applyBorder="1" applyAlignment="1">
      <alignment wrapText="1"/>
    </xf>
    <xf numFmtId="0" fontId="10" fillId="21" borderId="10" xfId="0" applyFont="1" applyFill="1" applyBorder="1" applyAlignment="1">
      <alignment horizontal="center" vertical="center"/>
    </xf>
    <xf numFmtId="0" fontId="10" fillId="21" borderId="10" xfId="0" applyFont="1" applyFill="1" applyBorder="1" applyAlignment="1">
      <alignment horizontal="left" vertical="center"/>
    </xf>
    <xf numFmtId="0" fontId="16" fillId="21" borderId="10" xfId="0" applyFont="1" applyFill="1" applyBorder="1" applyAlignment="1">
      <alignment horizontal="center" vertical="center"/>
    </xf>
    <xf numFmtId="4" fontId="1" fillId="16" borderId="11" xfId="0" applyNumberFormat="1" applyFont="1" applyFill="1" applyBorder="1" applyAlignment="1">
      <alignment/>
    </xf>
    <xf numFmtId="4" fontId="2" fillId="16" borderId="11" xfId="0" applyNumberFormat="1" applyFont="1" applyFill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/>
    </xf>
    <xf numFmtId="4" fontId="16" fillId="16" borderId="11" xfId="0" applyNumberFormat="1" applyFont="1" applyFill="1" applyBorder="1" applyAlignment="1">
      <alignment/>
    </xf>
    <xf numFmtId="4" fontId="11" fillId="16" borderId="11" xfId="0" applyNumberFormat="1" applyFont="1" applyFill="1" applyBorder="1" applyAlignment="1">
      <alignment/>
    </xf>
    <xf numFmtId="4" fontId="11" fillId="0" borderId="11" xfId="0" applyNumberFormat="1" applyFont="1" applyFill="1" applyBorder="1" applyAlignment="1">
      <alignment/>
    </xf>
    <xf numFmtId="4" fontId="11" fillId="4" borderId="11" xfId="0" applyNumberFormat="1" applyFont="1" applyFill="1" applyBorder="1" applyAlignment="1">
      <alignment/>
    </xf>
    <xf numFmtId="4" fontId="11" fillId="22" borderId="11" xfId="0" applyNumberFormat="1" applyFont="1" applyFill="1" applyBorder="1" applyAlignment="1">
      <alignment/>
    </xf>
    <xf numFmtId="4" fontId="20" fillId="22" borderId="11" xfId="0" applyNumberFormat="1" applyFont="1" applyFill="1" applyBorder="1" applyAlignment="1">
      <alignment/>
    </xf>
    <xf numFmtId="4" fontId="20" fillId="0" borderId="11" xfId="0" applyNumberFormat="1" applyFont="1" applyFill="1" applyBorder="1" applyAlignment="1">
      <alignment/>
    </xf>
    <xf numFmtId="4" fontId="18" fillId="16" borderId="11" xfId="0" applyNumberFormat="1" applyFont="1" applyFill="1" applyBorder="1" applyAlignment="1">
      <alignment/>
    </xf>
    <xf numFmtId="4" fontId="17" fillId="16" borderId="11" xfId="0" applyNumberFormat="1" applyFont="1" applyFill="1" applyBorder="1" applyAlignment="1">
      <alignment/>
    </xf>
    <xf numFmtId="4" fontId="0" fillId="16" borderId="11" xfId="0" applyNumberFormat="1" applyFont="1" applyFill="1" applyBorder="1" applyAlignment="1">
      <alignment/>
    </xf>
    <xf numFmtId="4" fontId="0" fillId="7" borderId="11" xfId="0" applyNumberFormat="1" applyFont="1" applyFill="1" applyBorder="1" applyAlignment="1">
      <alignment/>
    </xf>
    <xf numFmtId="4" fontId="11" fillId="21" borderId="11" xfId="0" applyNumberFormat="1" applyFont="1" applyFill="1" applyBorder="1" applyAlignment="1">
      <alignment/>
    </xf>
    <xf numFmtId="4" fontId="11" fillId="7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17" fillId="7" borderId="11" xfId="0" applyNumberFormat="1" applyFont="1" applyFill="1" applyBorder="1" applyAlignment="1">
      <alignment/>
    </xf>
    <xf numFmtId="4" fontId="1" fillId="7" borderId="11" xfId="0" applyNumberFormat="1" applyFont="1" applyFill="1" applyBorder="1" applyAlignment="1">
      <alignment/>
    </xf>
    <xf numFmtId="4" fontId="2" fillId="16" borderId="11" xfId="0" applyNumberFormat="1" applyFont="1" applyFill="1" applyBorder="1" applyAlignment="1">
      <alignment/>
    </xf>
    <xf numFmtId="4" fontId="3" fillId="16" borderId="11" xfId="0" applyNumberFormat="1" applyFont="1" applyFill="1" applyBorder="1" applyAlignment="1">
      <alignment/>
    </xf>
    <xf numFmtId="4" fontId="0" fillId="24" borderId="11" xfId="0" applyNumberFormat="1" applyFont="1" applyFill="1" applyBorder="1" applyAlignment="1">
      <alignment/>
    </xf>
    <xf numFmtId="4" fontId="17" fillId="16" borderId="19" xfId="0" applyNumberFormat="1" applyFont="1" applyFill="1" applyBorder="1" applyAlignment="1">
      <alignment/>
    </xf>
    <xf numFmtId="4" fontId="17" fillId="16" borderId="28" xfId="0" applyNumberFormat="1" applyFont="1" applyFill="1" applyBorder="1" applyAlignment="1">
      <alignment/>
    </xf>
    <xf numFmtId="4" fontId="1" fillId="16" borderId="29" xfId="0" applyNumberFormat="1" applyFont="1" applyFill="1" applyBorder="1" applyAlignment="1">
      <alignment/>
    </xf>
    <xf numFmtId="4" fontId="1" fillId="0" borderId="29" xfId="0" applyNumberFormat="1" applyFont="1" applyFill="1" applyBorder="1" applyAlignment="1">
      <alignment/>
    </xf>
    <xf numFmtId="4" fontId="0" fillId="16" borderId="29" xfId="0" applyNumberFormat="1" applyFont="1" applyFill="1" applyBorder="1" applyAlignment="1">
      <alignment/>
    </xf>
    <xf numFmtId="197" fontId="0" fillId="0" borderId="29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0" fillId="24" borderId="29" xfId="0" applyNumberFormat="1" applyFont="1" applyFill="1" applyBorder="1" applyAlignment="1">
      <alignment/>
    </xf>
    <xf numFmtId="44" fontId="11" fillId="0" borderId="0" xfId="0" applyNumberFormat="1" applyFont="1" applyFill="1" applyBorder="1" applyAlignment="1">
      <alignment horizontal="center" vertical="center"/>
    </xf>
    <xf numFmtId="4" fontId="17" fillId="16" borderId="30" xfId="0" applyNumberFormat="1" applyFont="1" applyFill="1" applyBorder="1" applyAlignment="1">
      <alignment/>
    </xf>
    <xf numFmtId="9" fontId="18" fillId="0" borderId="17" xfId="49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44" fontId="18" fillId="0" borderId="10" xfId="45" applyFont="1" applyFill="1" applyBorder="1" applyAlignment="1">
      <alignment horizontal="center"/>
    </xf>
    <xf numFmtId="44" fontId="17" fillId="0" borderId="10" xfId="45" applyFont="1" applyFill="1" applyBorder="1" applyAlignment="1">
      <alignment horizontal="center"/>
    </xf>
    <xf numFmtId="44" fontId="14" fillId="16" borderId="28" xfId="45" applyFont="1" applyFill="1" applyBorder="1" applyAlignment="1">
      <alignment horizontal="center" wrapText="1"/>
    </xf>
    <xf numFmtId="44" fontId="14" fillId="16" borderId="31" xfId="45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4" fontId="2" fillId="16" borderId="11" xfId="0" applyNumberFormat="1" applyFont="1" applyFill="1" applyBorder="1" applyAlignment="1">
      <alignment horizontal="center"/>
    </xf>
    <xf numFmtId="0" fontId="0" fillId="16" borderId="23" xfId="0" applyFont="1" applyFill="1" applyBorder="1" applyAlignment="1">
      <alignment horizontal="center"/>
    </xf>
    <xf numFmtId="0" fontId="0" fillId="16" borderId="23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 horizontal="left" vertical="center"/>
    </xf>
    <xf numFmtId="4" fontId="0" fillId="0" borderId="21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justify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104775</xdr:colOff>
      <xdr:row>0</xdr:row>
      <xdr:rowOff>180975</xdr:rowOff>
    </xdr:from>
    <xdr:to>
      <xdr:col>9</xdr:col>
      <xdr:colOff>85725</xdr:colOff>
      <xdr:row>3</xdr:row>
      <xdr:rowOff>95250</xdr:rowOff>
    </xdr:to>
    <xdr:pic>
      <xdr:nvPicPr>
        <xdr:cNvPr id="1" name="Imagem 1" descr="Branc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180975"/>
          <a:ext cx="2038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80"/>
  <sheetViews>
    <sheetView tabSelected="1" zoomScalePageLayoutView="0" workbookViewId="0" topLeftCell="A423">
      <selection activeCell="A426" sqref="A426"/>
    </sheetView>
  </sheetViews>
  <sheetFormatPr defaultColWidth="21.28125" defaultRowHeight="12.75"/>
  <cols>
    <col min="1" max="1" width="7.8515625" style="1" customWidth="1"/>
    <col min="2" max="2" width="70.421875" style="1" customWidth="1"/>
    <col min="3" max="3" width="6.140625" style="160" customWidth="1"/>
    <col min="4" max="4" width="11.421875" style="160" customWidth="1"/>
    <col min="5" max="6" width="11.8515625" style="96" customWidth="1"/>
    <col min="7" max="7" width="13.140625" style="96" customWidth="1"/>
    <col min="8" max="8" width="14.421875" style="96" customWidth="1"/>
    <col min="9" max="9" width="16.421875" style="96" customWidth="1"/>
    <col min="10" max="10" width="13.140625" style="96" customWidth="1"/>
    <col min="11" max="16384" width="21.28125" style="1" customWidth="1"/>
  </cols>
  <sheetData>
    <row r="1" spans="1:10" ht="15.75">
      <c r="A1" s="271" t="s">
        <v>351</v>
      </c>
      <c r="B1" s="272"/>
      <c r="C1" s="272"/>
      <c r="D1" s="272"/>
      <c r="E1" s="272"/>
      <c r="F1" s="272"/>
      <c r="G1" s="272"/>
      <c r="H1" s="272"/>
      <c r="I1" s="272"/>
      <c r="J1" s="273"/>
    </row>
    <row r="2" spans="1:10" ht="15">
      <c r="A2" s="74" t="s">
        <v>364</v>
      </c>
      <c r="B2" s="17"/>
      <c r="C2" s="78"/>
      <c r="D2" s="78"/>
      <c r="E2" s="76"/>
      <c r="F2" s="76"/>
      <c r="G2" s="76"/>
      <c r="H2" s="76"/>
      <c r="I2" s="76"/>
      <c r="J2" s="204"/>
    </row>
    <row r="3" spans="1:10" ht="15">
      <c r="A3" s="75" t="s">
        <v>371</v>
      </c>
      <c r="B3" s="16"/>
      <c r="C3" s="78"/>
      <c r="D3" s="78"/>
      <c r="E3" s="77"/>
      <c r="F3" s="77"/>
      <c r="G3" s="77"/>
      <c r="H3" s="77"/>
      <c r="I3" s="77"/>
      <c r="J3" s="205"/>
    </row>
    <row r="4" spans="1:10" ht="15">
      <c r="A4" s="74" t="s">
        <v>365</v>
      </c>
      <c r="B4" s="17"/>
      <c r="C4" s="78"/>
      <c r="D4" s="78"/>
      <c r="E4" s="76"/>
      <c r="F4" s="76"/>
      <c r="G4" s="76"/>
      <c r="H4" s="76"/>
      <c r="I4" s="76"/>
      <c r="J4" s="204"/>
    </row>
    <row r="5" spans="1:10" ht="15">
      <c r="A5" s="74" t="s">
        <v>366</v>
      </c>
      <c r="B5" s="17"/>
      <c r="C5" s="78"/>
      <c r="D5" s="78"/>
      <c r="E5" s="76"/>
      <c r="F5" s="76"/>
      <c r="G5" s="76"/>
      <c r="H5" s="76"/>
      <c r="I5" s="76"/>
      <c r="J5" s="204"/>
    </row>
    <row r="6" spans="1:10" ht="15" customHeight="1">
      <c r="A6" s="74" t="s">
        <v>367</v>
      </c>
      <c r="B6" s="17"/>
      <c r="C6" s="78"/>
      <c r="D6" s="78"/>
      <c r="E6" s="76"/>
      <c r="F6" s="168" t="s">
        <v>408</v>
      </c>
      <c r="G6" s="169" t="s">
        <v>620</v>
      </c>
      <c r="H6" s="170"/>
      <c r="I6" s="171"/>
      <c r="J6" s="204"/>
    </row>
    <row r="7" spans="1:10" ht="15">
      <c r="A7" s="74"/>
      <c r="B7" s="17"/>
      <c r="C7" s="78"/>
      <c r="D7" s="78"/>
      <c r="E7" s="76"/>
      <c r="F7" s="122" t="s">
        <v>408</v>
      </c>
      <c r="G7" s="123" t="s">
        <v>619</v>
      </c>
      <c r="H7" s="124"/>
      <c r="I7" s="125"/>
      <c r="J7" s="204"/>
    </row>
    <row r="8" spans="1:10" ht="15" customHeight="1">
      <c r="A8" s="74"/>
      <c r="B8" s="17"/>
      <c r="C8" s="78"/>
      <c r="D8" s="78"/>
      <c r="E8" s="76"/>
      <c r="F8" s="126" t="s">
        <v>408</v>
      </c>
      <c r="G8" s="127" t="s">
        <v>409</v>
      </c>
      <c r="H8" s="128"/>
      <c r="I8" s="129"/>
      <c r="J8" s="204"/>
    </row>
    <row r="9" spans="1:10" ht="15" customHeight="1">
      <c r="A9" s="74"/>
      <c r="B9" s="17"/>
      <c r="C9" s="78"/>
      <c r="D9" s="78"/>
      <c r="E9" s="76"/>
      <c r="F9" s="186" t="s">
        <v>408</v>
      </c>
      <c r="G9" s="187" t="s">
        <v>508</v>
      </c>
      <c r="H9" s="188"/>
      <c r="I9" s="118"/>
      <c r="J9" s="204"/>
    </row>
    <row r="10" spans="1:10" ht="15.75" thickBot="1">
      <c r="A10" s="18"/>
      <c r="B10" s="15"/>
      <c r="C10" s="78"/>
      <c r="D10" s="78"/>
      <c r="E10" s="78"/>
      <c r="F10" s="226" t="s">
        <v>408</v>
      </c>
      <c r="G10" s="227" t="s">
        <v>661</v>
      </c>
      <c r="H10" s="228"/>
      <c r="I10" s="228"/>
      <c r="J10" s="206"/>
    </row>
    <row r="11" spans="1:13" s="60" customFormat="1" ht="13.5" thickBot="1">
      <c r="A11" s="67"/>
      <c r="B11" s="68"/>
      <c r="C11" s="139"/>
      <c r="D11" s="139"/>
      <c r="E11" s="274" t="s">
        <v>352</v>
      </c>
      <c r="F11" s="275"/>
      <c r="G11" s="274" t="s">
        <v>353</v>
      </c>
      <c r="H11" s="276"/>
      <c r="I11" s="68"/>
      <c r="J11" s="229"/>
      <c r="K11" s="253"/>
      <c r="L11" s="253"/>
      <c r="M11" s="253"/>
    </row>
    <row r="12" spans="1:13" s="60" customFormat="1" ht="39" thickBot="1">
      <c r="A12" s="64" t="s">
        <v>5</v>
      </c>
      <c r="B12" s="65" t="s">
        <v>6</v>
      </c>
      <c r="C12" s="66" t="s">
        <v>458</v>
      </c>
      <c r="D12" s="66" t="s">
        <v>7</v>
      </c>
      <c r="E12" s="66" t="s">
        <v>8</v>
      </c>
      <c r="F12" s="66" t="s">
        <v>9</v>
      </c>
      <c r="G12" s="66" t="s">
        <v>68</v>
      </c>
      <c r="H12" s="66" t="s">
        <v>69</v>
      </c>
      <c r="I12" s="65" t="s">
        <v>10</v>
      </c>
      <c r="J12" s="230" t="s">
        <v>457</v>
      </c>
      <c r="K12" s="253" t="s">
        <v>664</v>
      </c>
      <c r="L12" s="253" t="s">
        <v>662</v>
      </c>
      <c r="M12" s="253" t="s">
        <v>663</v>
      </c>
    </row>
    <row r="13" spans="1:13" ht="15.75" thickBot="1">
      <c r="A13" s="19"/>
      <c r="B13" s="4"/>
      <c r="C13" s="140"/>
      <c r="D13" s="140"/>
      <c r="E13" s="79"/>
      <c r="F13" s="79"/>
      <c r="G13" s="79"/>
      <c r="H13" s="79"/>
      <c r="I13" s="80"/>
      <c r="J13" s="231"/>
      <c r="K13" s="254"/>
      <c r="L13" s="254"/>
      <c r="M13" s="254"/>
    </row>
    <row r="14" spans="1:13" s="45" customFormat="1" ht="15.75" thickBot="1">
      <c r="A14" s="46" t="s">
        <v>608</v>
      </c>
      <c r="B14" s="42" t="s">
        <v>104</v>
      </c>
      <c r="C14" s="141"/>
      <c r="D14" s="141"/>
      <c r="E14" s="54"/>
      <c r="F14" s="54"/>
      <c r="G14" s="82"/>
      <c r="H14" s="82"/>
      <c r="I14" s="107"/>
      <c r="J14" s="232">
        <f>J15+J19+J22</f>
        <v>12258.1326</v>
      </c>
      <c r="K14" s="255"/>
      <c r="L14" s="255"/>
      <c r="M14" s="255"/>
    </row>
    <row r="15" spans="1:13" s="45" customFormat="1" ht="15" thickBot="1">
      <c r="A15" s="47" t="s">
        <v>124</v>
      </c>
      <c r="B15" s="42" t="s">
        <v>105</v>
      </c>
      <c r="C15" s="141"/>
      <c r="D15" s="141"/>
      <c r="E15" s="54"/>
      <c r="F15" s="54"/>
      <c r="G15" s="82"/>
      <c r="H15" s="82"/>
      <c r="I15" s="107"/>
      <c r="J15" s="233">
        <f>I16+I17</f>
        <v>764.3434000000001</v>
      </c>
      <c r="K15" s="255"/>
      <c r="L15" s="255"/>
      <c r="M15" s="255"/>
    </row>
    <row r="16" spans="1:13" s="34" customFormat="1" ht="15" thickBot="1">
      <c r="A16" s="35" t="s">
        <v>125</v>
      </c>
      <c r="B16" s="36" t="s">
        <v>120</v>
      </c>
      <c r="C16" s="142" t="s">
        <v>12</v>
      </c>
      <c r="D16" s="142">
        <v>2</v>
      </c>
      <c r="E16" s="84">
        <v>123.33</v>
      </c>
      <c r="F16" s="84">
        <v>20.78</v>
      </c>
      <c r="G16" s="84">
        <f>D16*E16</f>
        <v>246.66</v>
      </c>
      <c r="H16" s="84">
        <f>D16*F16</f>
        <v>41.56</v>
      </c>
      <c r="I16" s="108">
        <f>G16+H16</f>
        <v>288.22</v>
      </c>
      <c r="J16" s="234"/>
      <c r="K16" s="256">
        <v>1.048324189</v>
      </c>
      <c r="L16" s="257">
        <f>I16*K16</f>
        <v>302.14799775358</v>
      </c>
      <c r="M16" s="257">
        <f>L16-I16</f>
        <v>13.927997753579973</v>
      </c>
    </row>
    <row r="17" spans="1:13" s="34" customFormat="1" ht="15" thickBot="1">
      <c r="A17" s="35" t="s">
        <v>126</v>
      </c>
      <c r="B17" s="39" t="s">
        <v>3</v>
      </c>
      <c r="C17" s="142" t="s">
        <v>12</v>
      </c>
      <c r="D17" s="142">
        <v>214.47</v>
      </c>
      <c r="E17" s="84">
        <v>1.37</v>
      </c>
      <c r="F17" s="84">
        <v>0.85</v>
      </c>
      <c r="G17" s="84">
        <f>D17*E17</f>
        <v>293.82390000000004</v>
      </c>
      <c r="H17" s="84">
        <f>D17*F17</f>
        <v>182.2995</v>
      </c>
      <c r="I17" s="108">
        <f>G17+H17</f>
        <v>476.12340000000006</v>
      </c>
      <c r="J17" s="234"/>
      <c r="K17" s="256">
        <v>1.048324189</v>
      </c>
      <c r="L17" s="257">
        <f>I17*K17</f>
        <v>499.13167716892264</v>
      </c>
      <c r="M17" s="257">
        <f>L17-I17</f>
        <v>23.008277168922575</v>
      </c>
    </row>
    <row r="18" spans="1:13" s="34" customFormat="1" ht="15" thickBot="1">
      <c r="A18" s="35"/>
      <c r="B18" s="39"/>
      <c r="C18" s="142"/>
      <c r="D18" s="142"/>
      <c r="E18" s="84"/>
      <c r="F18" s="84"/>
      <c r="G18" s="84"/>
      <c r="H18" s="84"/>
      <c r="I18" s="108"/>
      <c r="J18" s="234"/>
      <c r="K18" s="257"/>
      <c r="L18" s="257"/>
      <c r="M18" s="257"/>
    </row>
    <row r="19" spans="1:13" s="45" customFormat="1" ht="15" thickBot="1">
      <c r="A19" s="48" t="s">
        <v>127</v>
      </c>
      <c r="B19" s="44" t="s">
        <v>266</v>
      </c>
      <c r="C19" s="141"/>
      <c r="D19" s="141"/>
      <c r="E19" s="83"/>
      <c r="F19" s="83"/>
      <c r="G19" s="82"/>
      <c r="H19" s="82"/>
      <c r="I19" s="107"/>
      <c r="J19" s="233">
        <f>I20</f>
        <v>5177.3692</v>
      </c>
      <c r="K19" s="255"/>
      <c r="L19" s="255"/>
      <c r="M19" s="255"/>
    </row>
    <row r="20" spans="1:13" s="34" customFormat="1" ht="15" thickBot="1">
      <c r="A20" s="35" t="s">
        <v>267</v>
      </c>
      <c r="B20" s="39" t="s">
        <v>279</v>
      </c>
      <c r="C20" s="142" t="s">
        <v>16</v>
      </c>
      <c r="D20" s="142">
        <v>1187.47</v>
      </c>
      <c r="E20" s="85">
        <v>4.13</v>
      </c>
      <c r="F20" s="85">
        <v>0.23</v>
      </c>
      <c r="G20" s="84">
        <f>D20*E20</f>
        <v>4904.2511</v>
      </c>
      <c r="H20" s="84">
        <f>D20*F20</f>
        <v>273.1181</v>
      </c>
      <c r="I20" s="108">
        <f>G20+H20</f>
        <v>5177.3692</v>
      </c>
      <c r="J20" s="234"/>
      <c r="K20" s="256">
        <v>1.048324189</v>
      </c>
      <c r="L20" s="257">
        <f>I20*K20</f>
        <v>5427.561367743579</v>
      </c>
      <c r="M20" s="257">
        <f>L20-I20</f>
        <v>250.19216774357847</v>
      </c>
    </row>
    <row r="21" spans="1:13" s="34" customFormat="1" ht="15" thickBot="1">
      <c r="A21" s="41"/>
      <c r="B21" s="36"/>
      <c r="C21" s="142"/>
      <c r="D21" s="142"/>
      <c r="E21" s="84"/>
      <c r="F21" s="84"/>
      <c r="G21" s="84"/>
      <c r="H21" s="84"/>
      <c r="I21" s="108"/>
      <c r="J21" s="234"/>
      <c r="K21" s="257"/>
      <c r="L21" s="257"/>
      <c r="M21" s="257"/>
    </row>
    <row r="22" spans="1:13" s="45" customFormat="1" ht="15" thickBot="1">
      <c r="A22" s="48" t="s">
        <v>128</v>
      </c>
      <c r="B22" s="51" t="s">
        <v>70</v>
      </c>
      <c r="C22" s="141"/>
      <c r="D22" s="141"/>
      <c r="E22" s="83"/>
      <c r="F22" s="83"/>
      <c r="G22" s="82"/>
      <c r="H22" s="82"/>
      <c r="I22" s="107"/>
      <c r="J22" s="233">
        <f>I23+I24+I25+I26</f>
        <v>6316.420000000001</v>
      </c>
      <c r="K22" s="255"/>
      <c r="L22" s="255"/>
      <c r="M22" s="255"/>
    </row>
    <row r="23" spans="1:13" s="34" customFormat="1" ht="26.25" thickBot="1">
      <c r="A23" s="35" t="s">
        <v>129</v>
      </c>
      <c r="B23" s="36" t="s">
        <v>121</v>
      </c>
      <c r="C23" s="142" t="s">
        <v>17</v>
      </c>
      <c r="D23" s="142">
        <v>1</v>
      </c>
      <c r="E23" s="84">
        <v>1062.82</v>
      </c>
      <c r="F23" s="84">
        <v>334.86</v>
      </c>
      <c r="G23" s="84">
        <f>D23*E23</f>
        <v>1062.82</v>
      </c>
      <c r="H23" s="84">
        <f>D23*F23</f>
        <v>334.86</v>
      </c>
      <c r="I23" s="108">
        <f>G23+H23</f>
        <v>1397.6799999999998</v>
      </c>
      <c r="J23" s="234"/>
      <c r="K23" s="256">
        <v>1.048324189</v>
      </c>
      <c r="L23" s="257">
        <f>I23*K23</f>
        <v>1465.2217524815196</v>
      </c>
      <c r="M23" s="257">
        <f>L23-I23</f>
        <v>67.54175248151978</v>
      </c>
    </row>
    <row r="24" spans="1:13" s="34" customFormat="1" ht="15" thickBot="1">
      <c r="A24" s="35" t="s">
        <v>130</v>
      </c>
      <c r="B24" s="36" t="s">
        <v>122</v>
      </c>
      <c r="C24" s="142" t="s">
        <v>17</v>
      </c>
      <c r="D24" s="142">
        <v>1</v>
      </c>
      <c r="E24" s="84">
        <v>482.07</v>
      </c>
      <c r="F24" s="84">
        <v>320.71</v>
      </c>
      <c r="G24" s="84">
        <f>D24*E24</f>
        <v>482.07</v>
      </c>
      <c r="H24" s="84">
        <f>D24*F24</f>
        <v>320.71</v>
      </c>
      <c r="I24" s="108">
        <f>G24+H24</f>
        <v>802.78</v>
      </c>
      <c r="J24" s="234"/>
      <c r="K24" s="256">
        <v>1.048324189</v>
      </c>
      <c r="L24" s="257">
        <f>I24*K24</f>
        <v>841.5736924454199</v>
      </c>
      <c r="M24" s="257">
        <f>L24-I24</f>
        <v>38.79369244541988</v>
      </c>
    </row>
    <row r="25" spans="1:13" s="33" customFormat="1" ht="15" thickBot="1">
      <c r="A25" s="207" t="s">
        <v>390</v>
      </c>
      <c r="B25" s="119" t="s">
        <v>403</v>
      </c>
      <c r="C25" s="143" t="s">
        <v>12</v>
      </c>
      <c r="D25" s="143">
        <v>140</v>
      </c>
      <c r="E25" s="120">
        <v>8.6</v>
      </c>
      <c r="F25" s="120">
        <v>14.91</v>
      </c>
      <c r="G25" s="120">
        <f>D25*E25</f>
        <v>1204</v>
      </c>
      <c r="H25" s="120">
        <f>D25*F25</f>
        <v>2087.4</v>
      </c>
      <c r="I25" s="121">
        <f>G25+H25</f>
        <v>3291.4</v>
      </c>
      <c r="J25" s="235"/>
      <c r="K25" s="258"/>
      <c r="L25" s="258"/>
      <c r="M25" s="258"/>
    </row>
    <row r="26" spans="1:13" s="33" customFormat="1" ht="15" thickBot="1">
      <c r="A26" s="207" t="s">
        <v>391</v>
      </c>
      <c r="B26" s="119" t="s">
        <v>392</v>
      </c>
      <c r="C26" s="143" t="s">
        <v>12</v>
      </c>
      <c r="D26" s="143">
        <v>8</v>
      </c>
      <c r="E26" s="120">
        <v>76.84</v>
      </c>
      <c r="F26" s="120">
        <v>26.23</v>
      </c>
      <c r="G26" s="120">
        <f>D26*E26</f>
        <v>614.72</v>
      </c>
      <c r="H26" s="120">
        <f>D26*F26</f>
        <v>209.84</v>
      </c>
      <c r="I26" s="121">
        <f>G26+H26</f>
        <v>824.5600000000001</v>
      </c>
      <c r="J26" s="235"/>
      <c r="K26" s="258"/>
      <c r="L26" s="258"/>
      <c r="M26" s="258"/>
    </row>
    <row r="27" spans="1:13" ht="15" thickBot="1">
      <c r="A27" s="21"/>
      <c r="B27" s="9"/>
      <c r="C27" s="144"/>
      <c r="D27" s="144"/>
      <c r="E27" s="86"/>
      <c r="F27" s="86"/>
      <c r="G27" s="87"/>
      <c r="H27" s="87"/>
      <c r="I27" s="109"/>
      <c r="J27" s="231"/>
      <c r="K27" s="254"/>
      <c r="L27" s="254"/>
      <c r="M27" s="254"/>
    </row>
    <row r="28" spans="1:13" s="45" customFormat="1" ht="15.75" thickBot="1">
      <c r="A28" s="48" t="s">
        <v>607</v>
      </c>
      <c r="B28" s="51" t="s">
        <v>89</v>
      </c>
      <c r="C28" s="141"/>
      <c r="D28" s="141"/>
      <c r="E28" s="83"/>
      <c r="F28" s="83"/>
      <c r="G28" s="82"/>
      <c r="H28" s="82"/>
      <c r="I28" s="107"/>
      <c r="J28" s="232">
        <f>J29</f>
        <v>70928.13309999999</v>
      </c>
      <c r="K28" s="255"/>
      <c r="L28" s="255"/>
      <c r="M28" s="255"/>
    </row>
    <row r="29" spans="1:13" s="45" customFormat="1" ht="15" thickBot="1">
      <c r="A29" s="52" t="s">
        <v>131</v>
      </c>
      <c r="B29" s="51" t="s">
        <v>106</v>
      </c>
      <c r="C29" s="141"/>
      <c r="D29" s="141"/>
      <c r="E29" s="83"/>
      <c r="F29" s="83"/>
      <c r="G29" s="82"/>
      <c r="H29" s="82"/>
      <c r="I29" s="107"/>
      <c r="J29" s="233">
        <f>SUM(I30:I46)</f>
        <v>70928.13309999999</v>
      </c>
      <c r="K29" s="255"/>
      <c r="L29" s="255"/>
      <c r="M29" s="255"/>
    </row>
    <row r="30" spans="1:13" s="34" customFormat="1" ht="15" thickBot="1">
      <c r="A30" s="35" t="s">
        <v>132</v>
      </c>
      <c r="B30" s="36" t="s">
        <v>380</v>
      </c>
      <c r="C30" s="142" t="s">
        <v>15</v>
      </c>
      <c r="D30" s="142">
        <v>10</v>
      </c>
      <c r="E30" s="84">
        <v>52.5</v>
      </c>
      <c r="F30" s="84">
        <v>0</v>
      </c>
      <c r="G30" s="84">
        <f>D30*E30</f>
        <v>525</v>
      </c>
      <c r="H30" s="84">
        <f>D30*F30</f>
        <v>0</v>
      </c>
      <c r="I30" s="108">
        <f>G30+H30</f>
        <v>525</v>
      </c>
      <c r="J30" s="234"/>
      <c r="K30" s="256">
        <v>1.048324189</v>
      </c>
      <c r="L30" s="257">
        <f>I30*K30</f>
        <v>550.370199225</v>
      </c>
      <c r="M30" s="257">
        <f>L30-I30</f>
        <v>25.370199224999965</v>
      </c>
    </row>
    <row r="31" spans="1:13" s="34" customFormat="1" ht="15" thickBot="1">
      <c r="A31" s="56" t="s">
        <v>133</v>
      </c>
      <c r="B31" s="57" t="s">
        <v>379</v>
      </c>
      <c r="C31" s="145" t="s">
        <v>12</v>
      </c>
      <c r="D31" s="142">
        <v>214.47</v>
      </c>
      <c r="E31" s="28"/>
      <c r="F31" s="28">
        <v>7.13</v>
      </c>
      <c r="G31" s="84">
        <f>D31*E31</f>
        <v>0</v>
      </c>
      <c r="H31" s="84">
        <f>D31*F31</f>
        <v>1529.1711</v>
      </c>
      <c r="I31" s="108">
        <f>G31+H31</f>
        <v>1529.1711</v>
      </c>
      <c r="J31" s="234"/>
      <c r="K31" s="256">
        <v>1.048324189</v>
      </c>
      <c r="L31" s="257">
        <f>I31*K31</f>
        <v>1603.0670532497377</v>
      </c>
      <c r="M31" s="257">
        <f>L31-I31</f>
        <v>73.89595324973766</v>
      </c>
    </row>
    <row r="32" spans="1:13" s="34" customFormat="1" ht="15" thickBot="1">
      <c r="A32" s="208" t="s">
        <v>216</v>
      </c>
      <c r="B32" s="163" t="s">
        <v>372</v>
      </c>
      <c r="C32" s="164" t="s">
        <v>373</v>
      </c>
      <c r="D32" s="175">
        <v>357.58</v>
      </c>
      <c r="E32" s="165">
        <v>21.46</v>
      </c>
      <c r="F32" s="166">
        <v>9.2</v>
      </c>
      <c r="G32" s="166">
        <f aca="true" t="shared" si="0" ref="G32:G46">D32*E32</f>
        <v>7673.6668</v>
      </c>
      <c r="H32" s="166">
        <f aca="true" t="shared" si="1" ref="H32:H46">D32*F32</f>
        <v>3289.7359999999994</v>
      </c>
      <c r="I32" s="166">
        <f aca="true" t="shared" si="2" ref="I32:I46">G32+H32</f>
        <v>10963.4028</v>
      </c>
      <c r="J32" s="236"/>
      <c r="K32" s="257"/>
      <c r="L32" s="257"/>
      <c r="M32" s="257"/>
    </row>
    <row r="33" spans="1:13" s="34" customFormat="1" ht="15" thickBot="1">
      <c r="A33" s="208" t="s">
        <v>381</v>
      </c>
      <c r="B33" s="163" t="s">
        <v>393</v>
      </c>
      <c r="C33" s="164" t="s">
        <v>374</v>
      </c>
      <c r="D33" s="175">
        <v>564</v>
      </c>
      <c r="E33" s="165">
        <v>5.27</v>
      </c>
      <c r="F33" s="166">
        <v>1.43</v>
      </c>
      <c r="G33" s="166">
        <f t="shared" si="0"/>
        <v>2972.2799999999997</v>
      </c>
      <c r="H33" s="166">
        <f t="shared" si="1"/>
        <v>806.52</v>
      </c>
      <c r="I33" s="166">
        <f t="shared" si="2"/>
        <v>3778.7999999999997</v>
      </c>
      <c r="J33" s="236"/>
      <c r="K33" s="257"/>
      <c r="L33" s="257"/>
      <c r="M33" s="257"/>
    </row>
    <row r="34" spans="1:13" s="34" customFormat="1" ht="15" thickBot="1">
      <c r="A34" s="208" t="s">
        <v>382</v>
      </c>
      <c r="B34" s="163" t="s">
        <v>394</v>
      </c>
      <c r="C34" s="164" t="s">
        <v>374</v>
      </c>
      <c r="D34" s="175">
        <v>2869.5</v>
      </c>
      <c r="E34" s="165">
        <v>4.74</v>
      </c>
      <c r="F34" s="166">
        <v>1.43</v>
      </c>
      <c r="G34" s="166">
        <f>D34*E34</f>
        <v>13601.43</v>
      </c>
      <c r="H34" s="166">
        <f>D34*F34</f>
        <v>4103.385</v>
      </c>
      <c r="I34" s="166">
        <f>G34+H34</f>
        <v>17704.815000000002</v>
      </c>
      <c r="J34" s="236"/>
      <c r="K34" s="257"/>
      <c r="L34" s="257"/>
      <c r="M34" s="257"/>
    </row>
    <row r="35" spans="1:13" s="34" customFormat="1" ht="29.25" customHeight="1" thickBot="1">
      <c r="A35" s="208" t="s">
        <v>395</v>
      </c>
      <c r="B35" s="167" t="s">
        <v>404</v>
      </c>
      <c r="C35" s="164" t="s">
        <v>375</v>
      </c>
      <c r="D35" s="175">
        <v>52.5</v>
      </c>
      <c r="E35" s="165">
        <v>275.54</v>
      </c>
      <c r="F35" s="166">
        <v>29.88</v>
      </c>
      <c r="G35" s="166">
        <f t="shared" si="0"/>
        <v>14465.85</v>
      </c>
      <c r="H35" s="166">
        <f t="shared" si="1"/>
        <v>1568.7</v>
      </c>
      <c r="I35" s="166">
        <f t="shared" si="2"/>
        <v>16034.550000000001</v>
      </c>
      <c r="J35" s="236"/>
      <c r="K35" s="257"/>
      <c r="L35" s="257"/>
      <c r="M35" s="257"/>
    </row>
    <row r="36" spans="1:13" s="45" customFormat="1" ht="15.75" thickBot="1">
      <c r="A36" s="52" t="s">
        <v>220</v>
      </c>
      <c r="B36" s="53" t="s">
        <v>376</v>
      </c>
      <c r="C36" s="146"/>
      <c r="D36" s="141"/>
      <c r="E36" s="54"/>
      <c r="F36" s="82"/>
      <c r="G36" s="82"/>
      <c r="H36" s="82"/>
      <c r="I36" s="82"/>
      <c r="J36" s="233"/>
      <c r="K36" s="255"/>
      <c r="L36" s="255"/>
      <c r="M36" s="255"/>
    </row>
    <row r="37" spans="1:13" s="34" customFormat="1" ht="15" thickBot="1">
      <c r="A37" s="208" t="s">
        <v>383</v>
      </c>
      <c r="B37" s="163" t="s">
        <v>412</v>
      </c>
      <c r="C37" s="164" t="s">
        <v>373</v>
      </c>
      <c r="D37" s="175">
        <v>182.83</v>
      </c>
      <c r="E37" s="165">
        <v>4.83</v>
      </c>
      <c r="F37" s="166">
        <v>8.78</v>
      </c>
      <c r="G37" s="166">
        <f t="shared" si="0"/>
        <v>883.0689000000001</v>
      </c>
      <c r="H37" s="166">
        <f t="shared" si="1"/>
        <v>1605.2474</v>
      </c>
      <c r="I37" s="166">
        <f t="shared" si="2"/>
        <v>2488.3163</v>
      </c>
      <c r="J37" s="236"/>
      <c r="K37" s="257"/>
      <c r="L37" s="257"/>
      <c r="M37" s="257"/>
    </row>
    <row r="38" spans="1:13" s="34" customFormat="1" ht="15" thickBot="1">
      <c r="A38" s="208" t="s">
        <v>384</v>
      </c>
      <c r="B38" s="163" t="s">
        <v>410</v>
      </c>
      <c r="C38" s="164" t="s">
        <v>373</v>
      </c>
      <c r="D38" s="175">
        <v>167.79</v>
      </c>
      <c r="E38" s="165">
        <v>34.15</v>
      </c>
      <c r="F38" s="166">
        <v>11.62</v>
      </c>
      <c r="G38" s="166">
        <f t="shared" si="0"/>
        <v>5730.028499999999</v>
      </c>
      <c r="H38" s="166">
        <f t="shared" si="1"/>
        <v>1949.7197999999999</v>
      </c>
      <c r="I38" s="166">
        <f t="shared" si="2"/>
        <v>7679.748299999999</v>
      </c>
      <c r="J38" s="236"/>
      <c r="K38" s="257"/>
      <c r="L38" s="257"/>
      <c r="M38" s="257"/>
    </row>
    <row r="39" spans="1:13" s="34" customFormat="1" ht="15" thickBot="1">
      <c r="A39" s="208" t="s">
        <v>385</v>
      </c>
      <c r="B39" s="163" t="s">
        <v>406</v>
      </c>
      <c r="C39" s="164" t="s">
        <v>373</v>
      </c>
      <c r="D39" s="175">
        <v>15.04</v>
      </c>
      <c r="E39" s="165">
        <v>38.12</v>
      </c>
      <c r="F39" s="166">
        <v>13.74</v>
      </c>
      <c r="G39" s="166">
        <f t="shared" si="0"/>
        <v>573.3248</v>
      </c>
      <c r="H39" s="166">
        <f t="shared" si="1"/>
        <v>206.6496</v>
      </c>
      <c r="I39" s="166">
        <f t="shared" si="2"/>
        <v>779.9744</v>
      </c>
      <c r="J39" s="236"/>
      <c r="K39" s="257"/>
      <c r="L39" s="257"/>
      <c r="M39" s="257"/>
    </row>
    <row r="40" spans="1:13" s="45" customFormat="1" ht="15.75" thickBot="1">
      <c r="A40" s="52" t="s">
        <v>221</v>
      </c>
      <c r="B40" s="53" t="s">
        <v>377</v>
      </c>
      <c r="C40" s="146"/>
      <c r="D40" s="141"/>
      <c r="E40" s="54"/>
      <c r="F40" s="82"/>
      <c r="G40" s="82"/>
      <c r="H40" s="82"/>
      <c r="I40" s="82"/>
      <c r="J40" s="233"/>
      <c r="K40" s="255"/>
      <c r="L40" s="255"/>
      <c r="M40" s="255"/>
    </row>
    <row r="41" spans="1:13" s="34" customFormat="1" ht="15" thickBot="1">
      <c r="A41" s="208" t="s">
        <v>386</v>
      </c>
      <c r="B41" s="220" t="s">
        <v>411</v>
      </c>
      <c r="C41" s="164" t="s">
        <v>375</v>
      </c>
      <c r="D41" s="175">
        <v>6.43</v>
      </c>
      <c r="E41" s="165">
        <v>67.2</v>
      </c>
      <c r="F41" s="166">
        <v>11.33</v>
      </c>
      <c r="G41" s="166">
        <f t="shared" si="0"/>
        <v>432.096</v>
      </c>
      <c r="H41" s="166">
        <f t="shared" si="1"/>
        <v>72.8519</v>
      </c>
      <c r="I41" s="166">
        <f t="shared" si="2"/>
        <v>504.9479</v>
      </c>
      <c r="J41" s="236"/>
      <c r="K41" s="257"/>
      <c r="L41" s="257"/>
      <c r="M41" s="257"/>
    </row>
    <row r="42" spans="1:13" s="34" customFormat="1" ht="15" thickBot="1">
      <c r="A42" s="208" t="s">
        <v>387</v>
      </c>
      <c r="B42" s="220" t="s">
        <v>413</v>
      </c>
      <c r="C42" s="164" t="s">
        <v>373</v>
      </c>
      <c r="D42" s="175">
        <f>214.47-23.23</f>
        <v>191.24</v>
      </c>
      <c r="E42" s="165">
        <v>19.76</v>
      </c>
      <c r="F42" s="166">
        <v>11.91</v>
      </c>
      <c r="G42" s="166">
        <f>D42*E42</f>
        <v>3778.9024000000004</v>
      </c>
      <c r="H42" s="166">
        <f>D42*F42</f>
        <v>2277.6684</v>
      </c>
      <c r="I42" s="166">
        <f>G42+H42</f>
        <v>6056.5708</v>
      </c>
      <c r="J42" s="236"/>
      <c r="K42" s="257"/>
      <c r="L42" s="257"/>
      <c r="M42" s="257"/>
    </row>
    <row r="43" spans="1:13" s="34" customFormat="1" ht="26.25" thickBot="1">
      <c r="A43" s="208" t="s">
        <v>388</v>
      </c>
      <c r="B43" s="163" t="s">
        <v>405</v>
      </c>
      <c r="C43" s="164" t="s">
        <v>375</v>
      </c>
      <c r="D43" s="175">
        <v>2.79</v>
      </c>
      <c r="E43" s="165">
        <v>275.54</v>
      </c>
      <c r="F43" s="166">
        <v>29.88</v>
      </c>
      <c r="G43" s="166">
        <f t="shared" si="0"/>
        <v>768.7566</v>
      </c>
      <c r="H43" s="166">
        <f t="shared" si="1"/>
        <v>83.3652</v>
      </c>
      <c r="I43" s="166">
        <f t="shared" si="2"/>
        <v>852.1218</v>
      </c>
      <c r="J43" s="236"/>
      <c r="K43" s="257"/>
      <c r="L43" s="257"/>
      <c r="M43" s="257"/>
    </row>
    <row r="44" spans="1:13" s="34" customFormat="1" ht="26.25" thickBot="1">
      <c r="A44" s="208" t="s">
        <v>389</v>
      </c>
      <c r="B44" s="163" t="s">
        <v>407</v>
      </c>
      <c r="C44" s="164" t="s">
        <v>374</v>
      </c>
      <c r="D44" s="175">
        <v>126.74</v>
      </c>
      <c r="E44" s="165">
        <v>4.74</v>
      </c>
      <c r="F44" s="166">
        <v>1.43</v>
      </c>
      <c r="G44" s="166">
        <f>D44*E44</f>
        <v>600.7476</v>
      </c>
      <c r="H44" s="166">
        <f>D44*F44</f>
        <v>181.23819999999998</v>
      </c>
      <c r="I44" s="166">
        <f>G44+H44</f>
        <v>781.9858</v>
      </c>
      <c r="J44" s="236"/>
      <c r="K44" s="257"/>
      <c r="L44" s="257"/>
      <c r="M44" s="257"/>
    </row>
    <row r="45" spans="1:13" s="45" customFormat="1" ht="15.75" thickBot="1">
      <c r="A45" s="52" t="s">
        <v>388</v>
      </c>
      <c r="B45" s="53" t="s">
        <v>378</v>
      </c>
      <c r="C45" s="146"/>
      <c r="D45" s="141"/>
      <c r="E45" s="54"/>
      <c r="F45" s="82"/>
      <c r="G45" s="82"/>
      <c r="H45" s="82"/>
      <c r="I45" s="82"/>
      <c r="J45" s="233"/>
      <c r="K45" s="255"/>
      <c r="L45" s="255"/>
      <c r="M45" s="255"/>
    </row>
    <row r="46" spans="1:13" s="34" customFormat="1" ht="15" thickBot="1">
      <c r="A46" s="208" t="s">
        <v>389</v>
      </c>
      <c r="B46" s="220" t="s">
        <v>414</v>
      </c>
      <c r="C46" s="164" t="s">
        <v>373</v>
      </c>
      <c r="D46" s="175">
        <v>182.83</v>
      </c>
      <c r="E46" s="165">
        <v>0</v>
      </c>
      <c r="F46" s="166">
        <v>6.83</v>
      </c>
      <c r="G46" s="166">
        <f t="shared" si="0"/>
        <v>0</v>
      </c>
      <c r="H46" s="166">
        <f t="shared" si="1"/>
        <v>1248.7289</v>
      </c>
      <c r="I46" s="166">
        <f t="shared" si="2"/>
        <v>1248.7289</v>
      </c>
      <c r="J46" s="236"/>
      <c r="K46" s="257"/>
      <c r="L46" s="257"/>
      <c r="M46" s="257"/>
    </row>
    <row r="47" spans="1:13" ht="15" thickBot="1">
      <c r="A47" s="20"/>
      <c r="B47" s="27"/>
      <c r="C47" s="147"/>
      <c r="D47" s="145"/>
      <c r="E47" s="28"/>
      <c r="F47" s="87"/>
      <c r="G47" s="87"/>
      <c r="H47" s="87"/>
      <c r="I47" s="109"/>
      <c r="J47" s="231"/>
      <c r="K47" s="254"/>
      <c r="L47" s="254"/>
      <c r="M47" s="254"/>
    </row>
    <row r="48" spans="1:13" s="45" customFormat="1" ht="15.75" thickBot="1">
      <c r="A48" s="48" t="s">
        <v>606</v>
      </c>
      <c r="B48" s="50" t="s">
        <v>90</v>
      </c>
      <c r="C48" s="148"/>
      <c r="D48" s="148"/>
      <c r="E48" s="82"/>
      <c r="F48" s="82"/>
      <c r="G48" s="82"/>
      <c r="H48" s="82"/>
      <c r="I48" s="107"/>
      <c r="J48" s="232">
        <f>J49+J51</f>
        <v>3415.9916000000003</v>
      </c>
      <c r="K48" s="255"/>
      <c r="L48" s="255"/>
      <c r="M48" s="255"/>
    </row>
    <row r="49" spans="1:13" s="45" customFormat="1" ht="15" thickBot="1">
      <c r="A49" s="48" t="s">
        <v>134</v>
      </c>
      <c r="B49" s="50" t="s">
        <v>622</v>
      </c>
      <c r="C49" s="148"/>
      <c r="D49" s="148"/>
      <c r="E49" s="82"/>
      <c r="F49" s="82"/>
      <c r="G49" s="82"/>
      <c r="H49" s="82"/>
      <c r="I49" s="107"/>
      <c r="J49" s="233">
        <f>SUM(I50:I50)</f>
        <v>703.4616</v>
      </c>
      <c r="K49" s="255"/>
      <c r="L49" s="255"/>
      <c r="M49" s="255"/>
    </row>
    <row r="50" spans="1:13" s="34" customFormat="1" ht="15" thickBot="1">
      <c r="A50" s="35" t="s">
        <v>135</v>
      </c>
      <c r="B50" s="55" t="s">
        <v>222</v>
      </c>
      <c r="C50" s="142" t="s">
        <v>12</v>
      </c>
      <c r="D50" s="142">
        <v>214.47</v>
      </c>
      <c r="E50" s="84">
        <v>0</v>
      </c>
      <c r="F50" s="84">
        <v>3.28</v>
      </c>
      <c r="G50" s="84">
        <f>D50*E50</f>
        <v>0</v>
      </c>
      <c r="H50" s="84">
        <f>D50*F50</f>
        <v>703.4616</v>
      </c>
      <c r="I50" s="108">
        <f>G50+H50</f>
        <v>703.4616</v>
      </c>
      <c r="J50" s="234"/>
      <c r="K50" s="256">
        <v>1.048324189</v>
      </c>
      <c r="L50" s="257">
        <f>I50*K50</f>
        <v>737.4558113126423</v>
      </c>
      <c r="M50" s="257">
        <f>L50-I50</f>
        <v>33.99421131264228</v>
      </c>
    </row>
    <row r="51" spans="1:13" ht="14.25" customHeight="1" thickBot="1">
      <c r="A51" s="48" t="s">
        <v>621</v>
      </c>
      <c r="B51" s="50" t="s">
        <v>623</v>
      </c>
      <c r="C51" s="148"/>
      <c r="D51" s="148"/>
      <c r="E51" s="82"/>
      <c r="F51" s="82"/>
      <c r="G51" s="82"/>
      <c r="H51" s="82"/>
      <c r="I51" s="107"/>
      <c r="J51" s="233">
        <f>SUM(I52:I70)</f>
        <v>2712.53</v>
      </c>
      <c r="K51" s="254"/>
      <c r="L51" s="254"/>
      <c r="M51" s="254"/>
    </row>
    <row r="52" spans="1:13" ht="12.75" customHeight="1" thickBot="1">
      <c r="A52" s="208" t="s">
        <v>624</v>
      </c>
      <c r="B52" s="215" t="s">
        <v>631</v>
      </c>
      <c r="C52" s="173" t="s">
        <v>649</v>
      </c>
      <c r="D52" s="173">
        <v>1</v>
      </c>
      <c r="E52" s="166">
        <v>8.59</v>
      </c>
      <c r="F52" s="166">
        <v>10.4</v>
      </c>
      <c r="G52" s="166">
        <f>D52*E52</f>
        <v>8.59</v>
      </c>
      <c r="H52" s="166">
        <f>D52*F52</f>
        <v>10.4</v>
      </c>
      <c r="I52" s="216">
        <f>G52+H52</f>
        <v>18.990000000000002</v>
      </c>
      <c r="J52" s="237"/>
      <c r="K52" s="270"/>
      <c r="L52" s="254"/>
      <c r="M52" s="254"/>
    </row>
    <row r="53" spans="1:13" ht="12.75" customHeight="1" thickBot="1">
      <c r="A53" s="208" t="s">
        <v>625</v>
      </c>
      <c r="B53" s="215" t="s">
        <v>632</v>
      </c>
      <c r="C53" s="173" t="s">
        <v>649</v>
      </c>
      <c r="D53" s="173">
        <v>1</v>
      </c>
      <c r="E53" s="166">
        <v>12.29</v>
      </c>
      <c r="F53" s="166">
        <v>18.58</v>
      </c>
      <c r="G53" s="166">
        <f aca="true" t="shared" si="3" ref="G53:G70">D53*E53</f>
        <v>12.29</v>
      </c>
      <c r="H53" s="166">
        <f aca="true" t="shared" si="4" ref="H53:H70">D53*F53</f>
        <v>18.58</v>
      </c>
      <c r="I53" s="216">
        <f aca="true" t="shared" si="5" ref="I53:I70">G53+H53</f>
        <v>30.869999999999997</v>
      </c>
      <c r="J53" s="237"/>
      <c r="K53" s="270"/>
      <c r="L53" s="254"/>
      <c r="M53" s="254"/>
    </row>
    <row r="54" spans="1:13" ht="26.25" customHeight="1" thickBot="1">
      <c r="A54" s="208" t="s">
        <v>626</v>
      </c>
      <c r="B54" s="172" t="s">
        <v>633</v>
      </c>
      <c r="C54" s="173" t="s">
        <v>649</v>
      </c>
      <c r="D54" s="173">
        <v>1</v>
      </c>
      <c r="E54" s="166">
        <v>101.09</v>
      </c>
      <c r="F54" s="166">
        <v>37.35</v>
      </c>
      <c r="G54" s="166">
        <f t="shared" si="3"/>
        <v>101.09</v>
      </c>
      <c r="H54" s="166">
        <f t="shared" si="4"/>
        <v>37.35</v>
      </c>
      <c r="I54" s="216">
        <f t="shared" si="5"/>
        <v>138.44</v>
      </c>
      <c r="J54" s="237"/>
      <c r="K54" s="270"/>
      <c r="L54" s="254"/>
      <c r="M54" s="254"/>
    </row>
    <row r="55" spans="1:13" ht="12.75" customHeight="1" thickBot="1">
      <c r="A55" s="208" t="s">
        <v>627</v>
      </c>
      <c r="B55" s="172" t="s">
        <v>646</v>
      </c>
      <c r="C55" s="173" t="s">
        <v>648</v>
      </c>
      <c r="D55" s="173">
        <v>99</v>
      </c>
      <c r="E55" s="166">
        <v>5.95</v>
      </c>
      <c r="F55" s="166">
        <v>10.03</v>
      </c>
      <c r="G55" s="166">
        <f t="shared" si="3"/>
        <v>589.0500000000001</v>
      </c>
      <c r="H55" s="166">
        <f t="shared" si="4"/>
        <v>992.9699999999999</v>
      </c>
      <c r="I55" s="216">
        <f t="shared" si="5"/>
        <v>1582.02</v>
      </c>
      <c r="J55" s="237"/>
      <c r="K55" s="270"/>
      <c r="L55" s="254"/>
      <c r="M55" s="254"/>
    </row>
    <row r="56" spans="1:13" ht="12.75" customHeight="1" thickBot="1">
      <c r="A56" s="208" t="s">
        <v>628</v>
      </c>
      <c r="B56" s="172" t="s">
        <v>645</v>
      </c>
      <c r="C56" s="173" t="s">
        <v>649</v>
      </c>
      <c r="D56" s="173">
        <v>33</v>
      </c>
      <c r="E56" s="166">
        <v>2.45</v>
      </c>
      <c r="F56" s="166">
        <v>0.89</v>
      </c>
      <c r="G56" s="166">
        <f t="shared" si="3"/>
        <v>80.85000000000001</v>
      </c>
      <c r="H56" s="166">
        <f t="shared" si="4"/>
        <v>29.37</v>
      </c>
      <c r="I56" s="216">
        <f t="shared" si="5"/>
        <v>110.22000000000001</v>
      </c>
      <c r="J56" s="237"/>
      <c r="K56" s="270"/>
      <c r="L56" s="254"/>
      <c r="M56" s="254"/>
    </row>
    <row r="57" spans="1:13" ht="12.75" customHeight="1" thickBot="1">
      <c r="A57" s="208" t="s">
        <v>629</v>
      </c>
      <c r="B57" s="215" t="s">
        <v>634</v>
      </c>
      <c r="C57" s="173" t="s">
        <v>649</v>
      </c>
      <c r="D57" s="173">
        <v>2</v>
      </c>
      <c r="E57" s="166">
        <v>4.74</v>
      </c>
      <c r="F57" s="166">
        <v>2.68</v>
      </c>
      <c r="G57" s="166">
        <f t="shared" si="3"/>
        <v>9.48</v>
      </c>
      <c r="H57" s="166">
        <f t="shared" si="4"/>
        <v>5.36</v>
      </c>
      <c r="I57" s="216">
        <f t="shared" si="5"/>
        <v>14.84</v>
      </c>
      <c r="J57" s="237"/>
      <c r="K57" s="270"/>
      <c r="L57" s="254"/>
      <c r="M57" s="254"/>
    </row>
    <row r="58" spans="1:13" ht="12.75" customHeight="1" thickBot="1">
      <c r="A58" s="208" t="s">
        <v>630</v>
      </c>
      <c r="B58" s="172" t="s">
        <v>645</v>
      </c>
      <c r="C58" s="173" t="s">
        <v>649</v>
      </c>
      <c r="D58" s="173">
        <v>4</v>
      </c>
      <c r="E58" s="166">
        <v>2.45</v>
      </c>
      <c r="F58" s="166">
        <v>0.89</v>
      </c>
      <c r="G58" s="166">
        <f t="shared" si="3"/>
        <v>9.8</v>
      </c>
      <c r="H58" s="166">
        <f t="shared" si="4"/>
        <v>3.56</v>
      </c>
      <c r="I58" s="216">
        <f t="shared" si="5"/>
        <v>13.360000000000001</v>
      </c>
      <c r="J58" s="237"/>
      <c r="K58" s="270"/>
      <c r="L58" s="254"/>
      <c r="M58" s="254"/>
    </row>
    <row r="59" spans="1:13" ht="12.75" customHeight="1" thickBot="1">
      <c r="A59" s="208" t="s">
        <v>639</v>
      </c>
      <c r="B59" s="215" t="s">
        <v>652</v>
      </c>
      <c r="C59" s="173" t="s">
        <v>648</v>
      </c>
      <c r="D59" s="173">
        <v>27</v>
      </c>
      <c r="E59" s="166">
        <v>2.5</v>
      </c>
      <c r="F59" s="166">
        <v>4.46</v>
      </c>
      <c r="G59" s="166">
        <f t="shared" si="3"/>
        <v>67.5</v>
      </c>
      <c r="H59" s="166">
        <f t="shared" si="4"/>
        <v>120.42</v>
      </c>
      <c r="I59" s="216">
        <f t="shared" si="5"/>
        <v>187.92000000000002</v>
      </c>
      <c r="J59" s="237"/>
      <c r="K59" s="270"/>
      <c r="L59" s="254"/>
      <c r="M59" s="254"/>
    </row>
    <row r="60" spans="1:13" ht="12.75" customHeight="1" thickBot="1">
      <c r="A60" s="208" t="s">
        <v>640</v>
      </c>
      <c r="B60" s="172" t="s">
        <v>651</v>
      </c>
      <c r="C60" s="173" t="s">
        <v>649</v>
      </c>
      <c r="D60" s="173">
        <v>9</v>
      </c>
      <c r="E60" s="166">
        <v>0.77</v>
      </c>
      <c r="F60" s="166">
        <v>0.59</v>
      </c>
      <c r="G60" s="166">
        <f t="shared" si="3"/>
        <v>6.93</v>
      </c>
      <c r="H60" s="166">
        <f t="shared" si="4"/>
        <v>5.31</v>
      </c>
      <c r="I60" s="216">
        <f t="shared" si="5"/>
        <v>12.239999999999998</v>
      </c>
      <c r="J60" s="237"/>
      <c r="K60" s="270"/>
      <c r="L60" s="254"/>
      <c r="M60" s="254"/>
    </row>
    <row r="61" spans="1:13" ht="12.75" customHeight="1" thickBot="1">
      <c r="A61" s="208" t="s">
        <v>641</v>
      </c>
      <c r="B61" s="215" t="s">
        <v>655</v>
      </c>
      <c r="C61" s="173" t="s">
        <v>649</v>
      </c>
      <c r="D61" s="173">
        <v>6</v>
      </c>
      <c r="E61" s="166">
        <v>1.6</v>
      </c>
      <c r="F61" s="166">
        <v>1.78</v>
      </c>
      <c r="G61" s="166">
        <f t="shared" si="3"/>
        <v>9.600000000000001</v>
      </c>
      <c r="H61" s="166">
        <f t="shared" si="4"/>
        <v>10.68</v>
      </c>
      <c r="I61" s="216">
        <f t="shared" si="5"/>
        <v>20.28</v>
      </c>
      <c r="J61" s="237"/>
      <c r="K61" s="270"/>
      <c r="L61" s="254"/>
      <c r="M61" s="254"/>
    </row>
    <row r="62" spans="1:13" ht="12.75" customHeight="1" thickBot="1">
      <c r="A62" s="208" t="s">
        <v>642</v>
      </c>
      <c r="B62" s="172" t="s">
        <v>651</v>
      </c>
      <c r="C62" s="173" t="s">
        <v>649</v>
      </c>
      <c r="D62" s="173">
        <v>12</v>
      </c>
      <c r="E62" s="166">
        <v>0.77</v>
      </c>
      <c r="F62" s="166">
        <v>0.59</v>
      </c>
      <c r="G62" s="166">
        <f t="shared" si="3"/>
        <v>9.24</v>
      </c>
      <c r="H62" s="166">
        <f t="shared" si="4"/>
        <v>7.08</v>
      </c>
      <c r="I62" s="216">
        <f t="shared" si="5"/>
        <v>16.32</v>
      </c>
      <c r="J62" s="237"/>
      <c r="K62" s="270"/>
      <c r="L62" s="254"/>
      <c r="M62" s="254"/>
    </row>
    <row r="63" spans="1:13" ht="12.75" customHeight="1" thickBot="1">
      <c r="A63" s="208" t="s">
        <v>643</v>
      </c>
      <c r="B63" s="172" t="s">
        <v>657</v>
      </c>
      <c r="C63" s="173" t="s">
        <v>648</v>
      </c>
      <c r="D63" s="173">
        <v>36</v>
      </c>
      <c r="E63" s="166">
        <v>1.5</v>
      </c>
      <c r="F63" s="166">
        <v>2.53</v>
      </c>
      <c r="G63" s="166">
        <f t="shared" si="3"/>
        <v>54</v>
      </c>
      <c r="H63" s="166">
        <f t="shared" si="4"/>
        <v>91.08</v>
      </c>
      <c r="I63" s="216">
        <f t="shared" si="5"/>
        <v>145.07999999999998</v>
      </c>
      <c r="J63" s="237"/>
      <c r="K63" s="270"/>
      <c r="L63" s="254"/>
      <c r="M63" s="254"/>
    </row>
    <row r="64" spans="1:13" ht="12.75" customHeight="1" thickBot="1">
      <c r="A64" s="208" t="s">
        <v>644</v>
      </c>
      <c r="B64" s="172" t="s">
        <v>656</v>
      </c>
      <c r="C64" s="173" t="s">
        <v>649</v>
      </c>
      <c r="D64" s="173">
        <v>12</v>
      </c>
      <c r="E64" s="166">
        <v>0.63</v>
      </c>
      <c r="F64" s="166">
        <v>0.6</v>
      </c>
      <c r="G64" s="166">
        <f t="shared" si="3"/>
        <v>7.5600000000000005</v>
      </c>
      <c r="H64" s="166">
        <f t="shared" si="4"/>
        <v>7.199999999999999</v>
      </c>
      <c r="I64" s="216">
        <f t="shared" si="5"/>
        <v>14.76</v>
      </c>
      <c r="J64" s="237"/>
      <c r="K64" s="270"/>
      <c r="L64" s="254"/>
      <c r="M64" s="254"/>
    </row>
    <row r="65" spans="1:13" ht="12.75" customHeight="1" thickBot="1">
      <c r="A65" s="208" t="s">
        <v>647</v>
      </c>
      <c r="B65" s="172" t="s">
        <v>659</v>
      </c>
      <c r="C65" s="173" t="s">
        <v>649</v>
      </c>
      <c r="D65" s="173">
        <v>15</v>
      </c>
      <c r="E65" s="166">
        <v>1.05</v>
      </c>
      <c r="F65" s="166">
        <v>1.78</v>
      </c>
      <c r="G65" s="166">
        <f t="shared" si="3"/>
        <v>15.75</v>
      </c>
      <c r="H65" s="166">
        <f t="shared" si="4"/>
        <v>26.7</v>
      </c>
      <c r="I65" s="216">
        <f t="shared" si="5"/>
        <v>42.45</v>
      </c>
      <c r="J65" s="237"/>
      <c r="K65" s="270"/>
      <c r="L65" s="254"/>
      <c r="M65" s="254"/>
    </row>
    <row r="66" spans="1:13" ht="12.75" customHeight="1" thickBot="1">
      <c r="A66" s="208" t="s">
        <v>650</v>
      </c>
      <c r="B66" s="172" t="s">
        <v>656</v>
      </c>
      <c r="C66" s="173" t="s">
        <v>649</v>
      </c>
      <c r="D66" s="173">
        <v>30</v>
      </c>
      <c r="E66" s="166">
        <v>0.63</v>
      </c>
      <c r="F66" s="166">
        <v>0.6</v>
      </c>
      <c r="G66" s="166">
        <f t="shared" si="3"/>
        <v>18.9</v>
      </c>
      <c r="H66" s="166">
        <f t="shared" si="4"/>
        <v>18</v>
      </c>
      <c r="I66" s="216">
        <f t="shared" si="5"/>
        <v>36.9</v>
      </c>
      <c r="J66" s="237"/>
      <c r="K66" s="270"/>
      <c r="L66" s="254"/>
      <c r="M66" s="254"/>
    </row>
    <row r="67" spans="1:13" ht="12.75" customHeight="1" thickBot="1">
      <c r="A67" s="208" t="s">
        <v>653</v>
      </c>
      <c r="B67" s="172" t="s">
        <v>635</v>
      </c>
      <c r="C67" s="173" t="s">
        <v>648</v>
      </c>
      <c r="D67" s="173">
        <v>6</v>
      </c>
      <c r="E67" s="166">
        <v>34.24</v>
      </c>
      <c r="F67" s="166">
        <v>6.69</v>
      </c>
      <c r="G67" s="166">
        <f t="shared" si="3"/>
        <v>205.44</v>
      </c>
      <c r="H67" s="166">
        <f t="shared" si="4"/>
        <v>40.14</v>
      </c>
      <c r="I67" s="216">
        <f t="shared" si="5"/>
        <v>245.57999999999998</v>
      </c>
      <c r="J67" s="237"/>
      <c r="K67" s="270"/>
      <c r="L67" s="254"/>
      <c r="M67" s="254"/>
    </row>
    <row r="68" spans="1:13" ht="12.75" customHeight="1" thickBot="1">
      <c r="A68" s="208" t="s">
        <v>654</v>
      </c>
      <c r="B68" s="172" t="s">
        <v>636</v>
      </c>
      <c r="C68" s="173" t="s">
        <v>649</v>
      </c>
      <c r="D68" s="173">
        <v>1</v>
      </c>
      <c r="E68" s="166">
        <v>15.05</v>
      </c>
      <c r="F68" s="166">
        <v>3.12</v>
      </c>
      <c r="G68" s="166">
        <f t="shared" si="3"/>
        <v>15.05</v>
      </c>
      <c r="H68" s="166">
        <f t="shared" si="4"/>
        <v>3.12</v>
      </c>
      <c r="I68" s="216">
        <f t="shared" si="5"/>
        <v>18.17</v>
      </c>
      <c r="J68" s="237"/>
      <c r="K68" s="270"/>
      <c r="L68" s="254"/>
      <c r="M68" s="254"/>
    </row>
    <row r="69" spans="1:13" ht="12.75" customHeight="1" thickBot="1">
      <c r="A69" s="208" t="s">
        <v>658</v>
      </c>
      <c r="B69" s="172" t="s">
        <v>637</v>
      </c>
      <c r="C69" s="173" t="s">
        <v>649</v>
      </c>
      <c r="D69" s="173">
        <v>3</v>
      </c>
      <c r="E69" s="166">
        <v>3.08</v>
      </c>
      <c r="F69" s="166">
        <v>1.34</v>
      </c>
      <c r="G69" s="166">
        <f t="shared" si="3"/>
        <v>9.24</v>
      </c>
      <c r="H69" s="166">
        <f t="shared" si="4"/>
        <v>4.0200000000000005</v>
      </c>
      <c r="I69" s="216">
        <f t="shared" si="5"/>
        <v>13.260000000000002</v>
      </c>
      <c r="J69" s="237"/>
      <c r="K69" s="270"/>
      <c r="L69" s="254"/>
      <c r="M69" s="254"/>
    </row>
    <row r="70" spans="1:13" ht="12.75" customHeight="1" thickBot="1">
      <c r="A70" s="208" t="s">
        <v>660</v>
      </c>
      <c r="B70" s="172" t="s">
        <v>638</v>
      </c>
      <c r="C70" s="173" t="s">
        <v>649</v>
      </c>
      <c r="D70" s="173">
        <v>13</v>
      </c>
      <c r="E70" s="166">
        <v>1.68</v>
      </c>
      <c r="F70" s="166">
        <v>2.23</v>
      </c>
      <c r="G70" s="166">
        <f t="shared" si="3"/>
        <v>21.84</v>
      </c>
      <c r="H70" s="166">
        <f t="shared" si="4"/>
        <v>28.99</v>
      </c>
      <c r="I70" s="216">
        <f t="shared" si="5"/>
        <v>50.83</v>
      </c>
      <c r="J70" s="237"/>
      <c r="K70" s="270"/>
      <c r="L70" s="254"/>
      <c r="M70" s="254"/>
    </row>
    <row r="71" spans="1:13" ht="10.5" customHeight="1" thickBot="1">
      <c r="A71" s="29"/>
      <c r="B71" s="30"/>
      <c r="C71" s="88"/>
      <c r="D71" s="88"/>
      <c r="E71" s="89"/>
      <c r="F71" s="89"/>
      <c r="G71" s="89"/>
      <c r="H71" s="89"/>
      <c r="I71" s="110"/>
      <c r="J71" s="238"/>
      <c r="K71" s="254"/>
      <c r="L71" s="254"/>
      <c r="M71" s="254"/>
    </row>
    <row r="72" spans="1:13" s="60" customFormat="1" ht="15.75" thickBot="1">
      <c r="A72" s="58" t="s">
        <v>609</v>
      </c>
      <c r="B72" s="59" t="s">
        <v>71</v>
      </c>
      <c r="C72" s="149"/>
      <c r="D72" s="149"/>
      <c r="E72" s="111"/>
      <c r="F72" s="111"/>
      <c r="G72" s="90"/>
      <c r="H72" s="90"/>
      <c r="I72" s="112"/>
      <c r="J72" s="239">
        <f>J73</f>
        <v>3654.6228</v>
      </c>
      <c r="K72" s="253"/>
      <c r="L72" s="253"/>
      <c r="M72" s="253"/>
    </row>
    <row r="73" spans="1:13" s="60" customFormat="1" ht="15" thickBot="1">
      <c r="A73" s="58" t="s">
        <v>136</v>
      </c>
      <c r="B73" s="59" t="s">
        <v>107</v>
      </c>
      <c r="C73" s="149"/>
      <c r="D73" s="149"/>
      <c r="E73" s="111"/>
      <c r="F73" s="111"/>
      <c r="G73" s="90"/>
      <c r="H73" s="90"/>
      <c r="I73" s="112"/>
      <c r="J73" s="240">
        <f>I74</f>
        <v>3654.6228</v>
      </c>
      <c r="K73" s="253"/>
      <c r="L73" s="253"/>
      <c r="M73" s="253"/>
    </row>
    <row r="74" spans="1:13" s="34" customFormat="1" ht="15" thickBot="1">
      <c r="A74" s="35" t="s">
        <v>137</v>
      </c>
      <c r="B74" s="36" t="s">
        <v>280</v>
      </c>
      <c r="C74" s="142" t="s">
        <v>12</v>
      </c>
      <c r="D74" s="142">
        <v>366.93</v>
      </c>
      <c r="E74" s="84">
        <v>5.3</v>
      </c>
      <c r="F74" s="84">
        <v>4.66</v>
      </c>
      <c r="G74" s="84">
        <f>D74*E74</f>
        <v>1944.729</v>
      </c>
      <c r="H74" s="84">
        <f>D74*F74</f>
        <v>1709.8938</v>
      </c>
      <c r="I74" s="108">
        <f>G74+H74</f>
        <v>3654.6228</v>
      </c>
      <c r="J74" s="234"/>
      <c r="K74" s="256">
        <v>1.048324189</v>
      </c>
      <c r="L74" s="257">
        <f>I74*K74</f>
        <v>3831.229482910909</v>
      </c>
      <c r="M74" s="257">
        <f>L74-I74</f>
        <v>176.60668291090906</v>
      </c>
    </row>
    <row r="75" spans="1:13" s="34" customFormat="1" ht="13.5" thickBot="1">
      <c r="A75" s="48" t="s">
        <v>415</v>
      </c>
      <c r="B75" s="51" t="s">
        <v>416</v>
      </c>
      <c r="C75" s="150"/>
      <c r="D75" s="150"/>
      <c r="E75" s="51"/>
      <c r="F75" s="51"/>
      <c r="G75" s="43"/>
      <c r="H75" s="43"/>
      <c r="I75" s="44"/>
      <c r="J75" s="241">
        <f>I76</f>
        <v>0</v>
      </c>
      <c r="K75" s="257"/>
      <c r="L75" s="257"/>
      <c r="M75" s="257"/>
    </row>
    <row r="76" spans="1:13" s="34" customFormat="1" ht="17.25" customHeight="1" thickBot="1">
      <c r="A76" s="133" t="s">
        <v>417</v>
      </c>
      <c r="B76" s="134" t="s">
        <v>418</v>
      </c>
      <c r="C76" s="151"/>
      <c r="D76" s="151"/>
      <c r="E76" s="130"/>
      <c r="F76" s="130"/>
      <c r="G76" s="131"/>
      <c r="H76" s="131"/>
      <c r="I76" s="132"/>
      <c r="J76" s="242"/>
      <c r="K76" s="257"/>
      <c r="L76" s="257"/>
      <c r="M76" s="257"/>
    </row>
    <row r="77" spans="1:13" ht="15" thickBot="1">
      <c r="A77" s="20"/>
      <c r="B77" s="7"/>
      <c r="C77" s="152"/>
      <c r="D77" s="152"/>
      <c r="E77" s="113"/>
      <c r="F77" s="113"/>
      <c r="G77" s="87"/>
      <c r="H77" s="87"/>
      <c r="I77" s="109"/>
      <c r="J77" s="231"/>
      <c r="K77" s="254"/>
      <c r="L77" s="254"/>
      <c r="M77" s="254"/>
    </row>
    <row r="78" spans="1:13" s="45" customFormat="1" ht="15.75" thickBot="1">
      <c r="A78" s="48" t="s">
        <v>611</v>
      </c>
      <c r="B78" s="51" t="s">
        <v>293</v>
      </c>
      <c r="C78" s="141"/>
      <c r="D78" s="141"/>
      <c r="E78" s="83"/>
      <c r="F78" s="83"/>
      <c r="G78" s="82"/>
      <c r="H78" s="82"/>
      <c r="I78" s="107"/>
      <c r="J78" s="232">
        <f>J79</f>
        <v>27411.6852</v>
      </c>
      <c r="K78" s="255"/>
      <c r="L78" s="255"/>
      <c r="M78" s="255"/>
    </row>
    <row r="79" spans="1:13" s="45" customFormat="1" ht="15" thickBot="1">
      <c r="A79" s="48" t="s">
        <v>138</v>
      </c>
      <c r="B79" s="51" t="s">
        <v>294</v>
      </c>
      <c r="C79" s="141"/>
      <c r="D79" s="141"/>
      <c r="E79" s="83"/>
      <c r="F79" s="83"/>
      <c r="G79" s="82"/>
      <c r="H79" s="82"/>
      <c r="I79" s="107"/>
      <c r="J79" s="233">
        <f>I80</f>
        <v>27411.6852</v>
      </c>
      <c r="K79" s="255"/>
      <c r="L79" s="255"/>
      <c r="M79" s="255"/>
    </row>
    <row r="80" spans="1:13" s="34" customFormat="1" ht="26.25" thickBot="1">
      <c r="A80" s="208" t="s">
        <v>139</v>
      </c>
      <c r="B80" s="172" t="s">
        <v>396</v>
      </c>
      <c r="C80" s="173" t="s">
        <v>12</v>
      </c>
      <c r="D80" s="173">
        <v>564.84</v>
      </c>
      <c r="E80" s="166">
        <v>25.29</v>
      </c>
      <c r="F80" s="166">
        <v>23.24</v>
      </c>
      <c r="G80" s="166">
        <f>D80*E80</f>
        <v>14284.803600000001</v>
      </c>
      <c r="H80" s="166">
        <f>D80*F80</f>
        <v>13126.8816</v>
      </c>
      <c r="I80" s="216">
        <f>G80+H80</f>
        <v>27411.6852</v>
      </c>
      <c r="J80" s="237"/>
      <c r="K80" s="257"/>
      <c r="L80" s="257"/>
      <c r="M80" s="257"/>
    </row>
    <row r="81" spans="1:13" ht="15" thickBot="1">
      <c r="A81" s="20"/>
      <c r="B81" s="11"/>
      <c r="C81" s="152"/>
      <c r="D81" s="152"/>
      <c r="E81" s="113"/>
      <c r="F81" s="113"/>
      <c r="G81" s="87"/>
      <c r="H81" s="87"/>
      <c r="I81" s="109"/>
      <c r="J81" s="231"/>
      <c r="K81" s="254"/>
      <c r="L81" s="254"/>
      <c r="M81" s="254"/>
    </row>
    <row r="82" spans="1:13" s="60" customFormat="1" ht="15.75" thickBot="1">
      <c r="A82" s="58" t="s">
        <v>610</v>
      </c>
      <c r="B82" s="59" t="s">
        <v>72</v>
      </c>
      <c r="C82" s="149"/>
      <c r="D82" s="149"/>
      <c r="E82" s="111"/>
      <c r="F82" s="111"/>
      <c r="G82" s="90"/>
      <c r="H82" s="90"/>
      <c r="I82" s="112"/>
      <c r="J82" s="239">
        <f>J83+J87+J91</f>
        <v>17795.5606</v>
      </c>
      <c r="K82" s="253"/>
      <c r="L82" s="253"/>
      <c r="M82" s="253"/>
    </row>
    <row r="83" spans="1:13" s="60" customFormat="1" ht="15" thickBot="1">
      <c r="A83" s="58" t="s">
        <v>140</v>
      </c>
      <c r="B83" s="59" t="s">
        <v>108</v>
      </c>
      <c r="C83" s="149"/>
      <c r="D83" s="149"/>
      <c r="E83" s="111"/>
      <c r="F83" s="111"/>
      <c r="G83" s="90"/>
      <c r="H83" s="90"/>
      <c r="I83" s="112"/>
      <c r="J83" s="240">
        <f>I84+I85</f>
        <v>3249.537</v>
      </c>
      <c r="K83" s="253"/>
      <c r="L83" s="253"/>
      <c r="M83" s="253"/>
    </row>
    <row r="84" spans="1:13" ht="26.25" thickBot="1">
      <c r="A84" s="20" t="s">
        <v>141</v>
      </c>
      <c r="B84" s="7" t="s">
        <v>18</v>
      </c>
      <c r="C84" s="152" t="s">
        <v>12</v>
      </c>
      <c r="D84" s="152">
        <v>178.35</v>
      </c>
      <c r="E84" s="84">
        <v>1.17</v>
      </c>
      <c r="F84" s="84">
        <v>3.41</v>
      </c>
      <c r="G84" s="87">
        <f>D84*E84</f>
        <v>208.66949999999997</v>
      </c>
      <c r="H84" s="87">
        <f>D84*F84</f>
        <v>608.1735</v>
      </c>
      <c r="I84" s="109">
        <f>G84+H84</f>
        <v>816.843</v>
      </c>
      <c r="J84" s="231"/>
      <c r="K84" s="256">
        <v>1.048324189</v>
      </c>
      <c r="L84" s="257">
        <f>I84*K84</f>
        <v>856.3162755153269</v>
      </c>
      <c r="M84" s="257">
        <f>L84-I84</f>
        <v>39.47327551532692</v>
      </c>
    </row>
    <row r="85" spans="1:13" ht="26.25" thickBot="1">
      <c r="A85" s="20" t="s">
        <v>142</v>
      </c>
      <c r="B85" s="7" t="s">
        <v>218</v>
      </c>
      <c r="C85" s="152" t="s">
        <v>12</v>
      </c>
      <c r="D85" s="152">
        <v>178.35</v>
      </c>
      <c r="E85" s="84">
        <v>4.57</v>
      </c>
      <c r="F85" s="84">
        <v>9.07</v>
      </c>
      <c r="G85" s="87">
        <f>D85*E85</f>
        <v>815.0595000000001</v>
      </c>
      <c r="H85" s="87">
        <f>D85*F85</f>
        <v>1617.6345</v>
      </c>
      <c r="I85" s="109">
        <f>G85+H85</f>
        <v>2432.694</v>
      </c>
      <c r="J85" s="231"/>
      <c r="K85" s="256">
        <v>1.048324189</v>
      </c>
      <c r="L85" s="257">
        <f>I85*K85</f>
        <v>2550.2519646351657</v>
      </c>
      <c r="M85" s="257">
        <f>L85-I85</f>
        <v>117.55796463516572</v>
      </c>
    </row>
    <row r="86" spans="1:13" ht="15" thickBot="1">
      <c r="A86" s="20"/>
      <c r="B86" s="7"/>
      <c r="C86" s="152"/>
      <c r="D86" s="152"/>
      <c r="E86" s="84"/>
      <c r="F86" s="84"/>
      <c r="G86" s="87"/>
      <c r="H86" s="87"/>
      <c r="I86" s="109"/>
      <c r="J86" s="231"/>
      <c r="K86" s="254"/>
      <c r="L86" s="254"/>
      <c r="M86" s="254"/>
    </row>
    <row r="87" spans="1:13" s="60" customFormat="1" ht="15" thickBot="1">
      <c r="A87" s="58" t="s">
        <v>143</v>
      </c>
      <c r="B87" s="59" t="s">
        <v>268</v>
      </c>
      <c r="C87" s="149"/>
      <c r="D87" s="149"/>
      <c r="E87" s="83"/>
      <c r="F87" s="83"/>
      <c r="G87" s="90"/>
      <c r="H87" s="90"/>
      <c r="I87" s="112"/>
      <c r="J87" s="240">
        <f>I88+I89</f>
        <v>8195.544</v>
      </c>
      <c r="K87" s="253"/>
      <c r="L87" s="253"/>
      <c r="M87" s="253"/>
    </row>
    <row r="88" spans="1:13" ht="26.25" thickBot="1">
      <c r="A88" s="20" t="s">
        <v>145</v>
      </c>
      <c r="B88" s="7" t="s">
        <v>19</v>
      </c>
      <c r="C88" s="152" t="s">
        <v>12</v>
      </c>
      <c r="D88" s="152">
        <v>509.04</v>
      </c>
      <c r="E88" s="84">
        <v>0.97</v>
      </c>
      <c r="F88" s="84">
        <v>1.49</v>
      </c>
      <c r="G88" s="87">
        <f>D88*E88</f>
        <v>493.7688</v>
      </c>
      <c r="H88" s="87">
        <f>D88*F88</f>
        <v>758.4696</v>
      </c>
      <c r="I88" s="109">
        <f>G88+H88</f>
        <v>1252.2384</v>
      </c>
      <c r="J88" s="231"/>
      <c r="K88" s="256">
        <v>1.048324189</v>
      </c>
      <c r="L88" s="257">
        <f>I88*K88</f>
        <v>1312.7518051146574</v>
      </c>
      <c r="M88" s="257">
        <f>L88-I88</f>
        <v>60.51340511465742</v>
      </c>
    </row>
    <row r="89" spans="1:13" ht="26.25" thickBot="1">
      <c r="A89" s="221" t="s">
        <v>146</v>
      </c>
      <c r="B89" s="222" t="s">
        <v>215</v>
      </c>
      <c r="C89" s="223" t="s">
        <v>12</v>
      </c>
      <c r="D89" s="223">
        <v>509.04</v>
      </c>
      <c r="E89" s="224">
        <v>4.57</v>
      </c>
      <c r="F89" s="224">
        <v>9.07</v>
      </c>
      <c r="G89" s="224">
        <f>D89*E89</f>
        <v>2326.3128</v>
      </c>
      <c r="H89" s="224">
        <f>D89*F89</f>
        <v>4616.9928</v>
      </c>
      <c r="I89" s="225">
        <f>G89+H89</f>
        <v>6943.3056</v>
      </c>
      <c r="J89" s="243"/>
      <c r="K89" s="254"/>
      <c r="L89" s="254"/>
      <c r="M89" s="254"/>
    </row>
    <row r="90" spans="1:13" ht="15" thickBot="1">
      <c r="A90" s="20"/>
      <c r="B90" s="12"/>
      <c r="C90" s="152"/>
      <c r="D90" s="152"/>
      <c r="E90" s="113"/>
      <c r="F90" s="113"/>
      <c r="G90" s="87"/>
      <c r="H90" s="87"/>
      <c r="I90" s="109"/>
      <c r="J90" s="231"/>
      <c r="K90" s="254"/>
      <c r="L90" s="254"/>
      <c r="M90" s="254"/>
    </row>
    <row r="91" spans="1:13" s="45" customFormat="1" ht="15" thickBot="1">
      <c r="A91" s="48" t="s">
        <v>144</v>
      </c>
      <c r="B91" s="51" t="s">
        <v>109</v>
      </c>
      <c r="C91" s="141"/>
      <c r="D91" s="141"/>
      <c r="E91" s="83"/>
      <c r="F91" s="83"/>
      <c r="G91" s="82"/>
      <c r="H91" s="82"/>
      <c r="I91" s="107"/>
      <c r="J91" s="233">
        <f>I92+I93+I94+I95</f>
        <v>6350.479600000001</v>
      </c>
      <c r="K91" s="255"/>
      <c r="L91" s="255"/>
      <c r="M91" s="255"/>
    </row>
    <row r="92" spans="1:13" ht="26.25" thickBot="1">
      <c r="A92" s="35" t="s">
        <v>147</v>
      </c>
      <c r="B92" s="36" t="s">
        <v>614</v>
      </c>
      <c r="C92" s="142" t="s">
        <v>12</v>
      </c>
      <c r="D92" s="142">
        <v>144.84</v>
      </c>
      <c r="E92" s="84">
        <v>14.9</v>
      </c>
      <c r="F92" s="84">
        <v>6.29</v>
      </c>
      <c r="G92" s="84">
        <f>D92*E92</f>
        <v>2158.116</v>
      </c>
      <c r="H92" s="84">
        <f>D92*F92</f>
        <v>911.0436000000001</v>
      </c>
      <c r="I92" s="108">
        <f>G92+H92</f>
        <v>3069.1596</v>
      </c>
      <c r="J92" s="234"/>
      <c r="K92" s="256">
        <v>1.048324189</v>
      </c>
      <c r="L92" s="257">
        <f>I92*K92</f>
        <v>3217.474248581564</v>
      </c>
      <c r="M92" s="257">
        <f>L92-I92</f>
        <v>148.31464858156414</v>
      </c>
    </row>
    <row r="93" spans="1:13" ht="26.25" thickBot="1">
      <c r="A93" s="133" t="s">
        <v>295</v>
      </c>
      <c r="B93" s="131" t="s">
        <v>615</v>
      </c>
      <c r="C93" s="189" t="s">
        <v>12</v>
      </c>
      <c r="D93" s="189">
        <v>144.92</v>
      </c>
      <c r="E93" s="190">
        <v>40.7</v>
      </c>
      <c r="F93" s="190"/>
      <c r="G93" s="190"/>
      <c r="H93" s="190"/>
      <c r="I93" s="219"/>
      <c r="J93" s="244"/>
      <c r="K93" s="254"/>
      <c r="L93" s="254"/>
      <c r="M93" s="254"/>
    </row>
    <row r="94" spans="1:13" ht="39" thickBot="1">
      <c r="A94" s="133" t="s">
        <v>148</v>
      </c>
      <c r="B94" s="131" t="s">
        <v>616</v>
      </c>
      <c r="C94" s="189" t="s">
        <v>12</v>
      </c>
      <c r="D94" s="189">
        <v>24.25</v>
      </c>
      <c r="E94" s="190">
        <v>53.33</v>
      </c>
      <c r="F94" s="190"/>
      <c r="G94" s="190"/>
      <c r="H94" s="190"/>
      <c r="I94" s="219"/>
      <c r="J94" s="244"/>
      <c r="K94" s="254"/>
      <c r="L94" s="254"/>
      <c r="M94" s="254"/>
    </row>
    <row r="95" spans="1:13" ht="26.25" thickBot="1">
      <c r="A95" s="35" t="s">
        <v>149</v>
      </c>
      <c r="B95" s="36" t="s">
        <v>617</v>
      </c>
      <c r="C95" s="142" t="s">
        <v>12</v>
      </c>
      <c r="D95" s="142">
        <v>117.19</v>
      </c>
      <c r="E95" s="84">
        <v>22.3</v>
      </c>
      <c r="F95" s="84">
        <v>5.7</v>
      </c>
      <c r="G95" s="84">
        <f>D95*E95</f>
        <v>2613.337</v>
      </c>
      <c r="H95" s="84">
        <f>D95*F95</f>
        <v>667.9830000000001</v>
      </c>
      <c r="I95" s="108">
        <f>G95+H95</f>
        <v>3281.32</v>
      </c>
      <c r="J95" s="234"/>
      <c r="K95" s="256">
        <v>1.048324189</v>
      </c>
      <c r="L95" s="257">
        <f>I95*K95</f>
        <v>3439.88712784948</v>
      </c>
      <c r="M95" s="257">
        <f>L95-I95</f>
        <v>158.56712784947968</v>
      </c>
    </row>
    <row r="96" spans="1:13" ht="15" thickBot="1">
      <c r="A96" s="29"/>
      <c r="B96" s="69"/>
      <c r="C96" s="153"/>
      <c r="D96" s="153"/>
      <c r="E96" s="91"/>
      <c r="F96" s="91"/>
      <c r="G96" s="91"/>
      <c r="H96" s="91"/>
      <c r="I96" s="114"/>
      <c r="J96" s="238"/>
      <c r="K96" s="254"/>
      <c r="L96" s="254"/>
      <c r="M96" s="254"/>
    </row>
    <row r="97" spans="1:13" ht="13.5" thickBot="1">
      <c r="A97" s="48" t="s">
        <v>419</v>
      </c>
      <c r="B97" s="51" t="s">
        <v>420</v>
      </c>
      <c r="C97" s="154"/>
      <c r="D97" s="154"/>
      <c r="E97" s="50"/>
      <c r="F97" s="50"/>
      <c r="G97" s="43"/>
      <c r="H97" s="43"/>
      <c r="I97" s="44"/>
      <c r="J97" s="241">
        <f>I98</f>
        <v>0</v>
      </c>
      <c r="K97" s="254"/>
      <c r="L97" s="254"/>
      <c r="M97" s="254"/>
    </row>
    <row r="98" spans="1:13" ht="13.5" thickBot="1">
      <c r="A98" s="133" t="s">
        <v>421</v>
      </c>
      <c r="B98" s="131" t="s">
        <v>422</v>
      </c>
      <c r="C98" s="151" t="s">
        <v>12</v>
      </c>
      <c r="D98" s="151">
        <v>78.74</v>
      </c>
      <c r="E98" s="130"/>
      <c r="F98" s="130"/>
      <c r="G98" s="131"/>
      <c r="H98" s="131"/>
      <c r="I98" s="138"/>
      <c r="J98" s="242"/>
      <c r="K98" s="254"/>
      <c r="L98" s="254"/>
      <c r="M98" s="254"/>
    </row>
    <row r="99" spans="1:13" ht="13.5" thickBot="1">
      <c r="A99" s="35"/>
      <c r="B99" s="36"/>
      <c r="C99" s="155"/>
      <c r="D99" s="155"/>
      <c r="E99" s="37"/>
      <c r="F99" s="37"/>
      <c r="G99" s="36"/>
      <c r="H99" s="36"/>
      <c r="I99" s="39"/>
      <c r="J99" s="245"/>
      <c r="K99" s="254"/>
      <c r="L99" s="254"/>
      <c r="M99" s="254"/>
    </row>
    <row r="100" spans="1:13" ht="13.5" thickBot="1">
      <c r="A100" s="48" t="s">
        <v>423</v>
      </c>
      <c r="B100" s="51" t="s">
        <v>424</v>
      </c>
      <c r="C100" s="154"/>
      <c r="D100" s="154"/>
      <c r="E100" s="50"/>
      <c r="F100" s="50"/>
      <c r="G100" s="43"/>
      <c r="H100" s="43"/>
      <c r="I100" s="174"/>
      <c r="J100" s="241">
        <f>I101</f>
        <v>0</v>
      </c>
      <c r="K100" s="254"/>
      <c r="L100" s="254"/>
      <c r="M100" s="254"/>
    </row>
    <row r="101" spans="1:13" ht="13.5" thickBot="1">
      <c r="A101" s="133" t="s">
        <v>425</v>
      </c>
      <c r="B101" s="137" t="s">
        <v>426</v>
      </c>
      <c r="C101" s="156" t="s">
        <v>15</v>
      </c>
      <c r="D101" s="156">
        <v>100.5</v>
      </c>
      <c r="E101" s="136"/>
      <c r="F101" s="136"/>
      <c r="G101" s="131"/>
      <c r="H101" s="131"/>
      <c r="I101" s="138"/>
      <c r="J101" s="242"/>
      <c r="K101" s="254"/>
      <c r="L101" s="254"/>
      <c r="M101" s="254"/>
    </row>
    <row r="102" spans="1:13" ht="13.5" thickBot="1">
      <c r="A102" s="35"/>
      <c r="B102" s="36"/>
      <c r="C102" s="155"/>
      <c r="D102" s="155"/>
      <c r="E102" s="37"/>
      <c r="F102" s="37"/>
      <c r="G102" s="36"/>
      <c r="H102" s="36"/>
      <c r="I102" s="39"/>
      <c r="J102" s="245"/>
      <c r="K102" s="254"/>
      <c r="L102" s="254"/>
      <c r="M102" s="254"/>
    </row>
    <row r="103" spans="1:13" ht="13.5" thickBot="1">
      <c r="A103" s="48" t="s">
        <v>427</v>
      </c>
      <c r="B103" s="51" t="s">
        <v>428</v>
      </c>
      <c r="C103" s="154"/>
      <c r="D103" s="154"/>
      <c r="E103" s="50"/>
      <c r="F103" s="50"/>
      <c r="G103" s="43"/>
      <c r="H103" s="43"/>
      <c r="I103" s="174"/>
      <c r="J103" s="241">
        <f>I104+I105+I106+I107+I108+I109+I110+I111+I112</f>
        <v>0</v>
      </c>
      <c r="K103" s="254"/>
      <c r="L103" s="254"/>
      <c r="M103" s="254"/>
    </row>
    <row r="104" spans="1:13" ht="13.5" thickBot="1">
      <c r="A104" s="133" t="s">
        <v>429</v>
      </c>
      <c r="B104" s="138" t="s">
        <v>430</v>
      </c>
      <c r="C104" s="156" t="s">
        <v>12</v>
      </c>
      <c r="D104" s="156">
        <v>723.6</v>
      </c>
      <c r="E104" s="136"/>
      <c r="F104" s="136"/>
      <c r="G104" s="131"/>
      <c r="H104" s="131"/>
      <c r="I104" s="138"/>
      <c r="J104" s="242"/>
      <c r="K104" s="254"/>
      <c r="L104" s="254"/>
      <c r="M104" s="254"/>
    </row>
    <row r="105" spans="1:13" ht="13.5" thickBot="1">
      <c r="A105" s="133" t="s">
        <v>431</v>
      </c>
      <c r="B105" s="138" t="s">
        <v>432</v>
      </c>
      <c r="C105" s="156" t="s">
        <v>12</v>
      </c>
      <c r="D105" s="156">
        <f>D104</f>
        <v>723.6</v>
      </c>
      <c r="E105" s="136"/>
      <c r="F105" s="136"/>
      <c r="G105" s="131"/>
      <c r="H105" s="131"/>
      <c r="I105" s="138"/>
      <c r="J105" s="242"/>
      <c r="K105" s="254"/>
      <c r="L105" s="254"/>
      <c r="M105" s="254"/>
    </row>
    <row r="106" spans="1:13" ht="26.25" thickBot="1">
      <c r="A106" s="133" t="s">
        <v>433</v>
      </c>
      <c r="B106" s="131" t="s">
        <v>434</v>
      </c>
      <c r="C106" s="151" t="s">
        <v>12</v>
      </c>
      <c r="D106" s="151">
        <v>476.83</v>
      </c>
      <c r="E106" s="130"/>
      <c r="F106" s="130"/>
      <c r="G106" s="131"/>
      <c r="H106" s="131"/>
      <c r="I106" s="138"/>
      <c r="J106" s="242"/>
      <c r="K106" s="254"/>
      <c r="L106" s="254"/>
      <c r="M106" s="254"/>
    </row>
    <row r="107" spans="1:13" ht="13.5" thickBot="1">
      <c r="A107" s="133" t="s">
        <v>435</v>
      </c>
      <c r="B107" s="131" t="s">
        <v>436</v>
      </c>
      <c r="C107" s="151" t="s">
        <v>12</v>
      </c>
      <c r="D107" s="151">
        <v>35.46</v>
      </c>
      <c r="E107" s="130"/>
      <c r="F107" s="130"/>
      <c r="G107" s="131"/>
      <c r="H107" s="131"/>
      <c r="I107" s="138"/>
      <c r="J107" s="242"/>
      <c r="K107" s="254"/>
      <c r="L107" s="254"/>
      <c r="M107" s="254"/>
    </row>
    <row r="108" spans="1:13" ht="26.25" thickBot="1">
      <c r="A108" s="133" t="s">
        <v>437</v>
      </c>
      <c r="B108" s="137" t="s">
        <v>438</v>
      </c>
      <c r="C108" s="151" t="s">
        <v>12</v>
      </c>
      <c r="D108" s="151">
        <v>476.83</v>
      </c>
      <c r="E108" s="130"/>
      <c r="F108" s="130"/>
      <c r="G108" s="131"/>
      <c r="H108" s="131"/>
      <c r="I108" s="138"/>
      <c r="J108" s="242"/>
      <c r="K108" s="254"/>
      <c r="L108" s="254"/>
      <c r="M108" s="254"/>
    </row>
    <row r="109" spans="1:13" ht="13.5" thickBot="1">
      <c r="A109" s="133" t="s">
        <v>439</v>
      </c>
      <c r="B109" s="137" t="s">
        <v>440</v>
      </c>
      <c r="C109" s="151" t="s">
        <v>12</v>
      </c>
      <c r="D109" s="151">
        <v>246.77</v>
      </c>
      <c r="E109" s="130"/>
      <c r="F109" s="130"/>
      <c r="G109" s="131"/>
      <c r="H109" s="131"/>
      <c r="I109" s="138"/>
      <c r="J109" s="242"/>
      <c r="K109" s="254"/>
      <c r="L109" s="254"/>
      <c r="M109" s="254"/>
    </row>
    <row r="110" spans="1:13" ht="26.25" thickBot="1">
      <c r="A110" s="133" t="s">
        <v>441</v>
      </c>
      <c r="B110" s="137" t="s">
        <v>442</v>
      </c>
      <c r="C110" s="151" t="s">
        <v>12</v>
      </c>
      <c r="D110" s="151">
        <v>40.68</v>
      </c>
      <c r="E110" s="130"/>
      <c r="F110" s="130"/>
      <c r="G110" s="131"/>
      <c r="H110" s="131"/>
      <c r="I110" s="138"/>
      <c r="J110" s="242"/>
      <c r="K110" s="254"/>
      <c r="L110" s="254"/>
      <c r="M110" s="254"/>
    </row>
    <row r="111" spans="1:13" ht="26.25" thickBot="1">
      <c r="A111" s="133" t="s">
        <v>443</v>
      </c>
      <c r="B111" s="131" t="s">
        <v>444</v>
      </c>
      <c r="C111" s="151" t="s">
        <v>12</v>
      </c>
      <c r="D111" s="151">
        <v>53.35</v>
      </c>
      <c r="E111" s="130"/>
      <c r="F111" s="130"/>
      <c r="G111" s="131"/>
      <c r="H111" s="131"/>
      <c r="I111" s="138"/>
      <c r="J111" s="242"/>
      <c r="K111" s="254"/>
      <c r="L111" s="254"/>
      <c r="M111" s="254"/>
    </row>
    <row r="112" spans="1:13" ht="13.5" thickBot="1">
      <c r="A112" s="133" t="s">
        <v>445</v>
      </c>
      <c r="B112" s="131" t="s">
        <v>446</v>
      </c>
      <c r="C112" s="151" t="s">
        <v>12</v>
      </c>
      <c r="D112" s="151">
        <f>D107</f>
        <v>35.46</v>
      </c>
      <c r="E112" s="130"/>
      <c r="F112" s="130"/>
      <c r="G112" s="131"/>
      <c r="H112" s="131"/>
      <c r="I112" s="138"/>
      <c r="J112" s="242"/>
      <c r="K112" s="254"/>
      <c r="L112" s="254"/>
      <c r="M112" s="254"/>
    </row>
    <row r="113" spans="1:13" ht="13.5" thickBot="1">
      <c r="A113" s="35"/>
      <c r="B113" s="36"/>
      <c r="C113" s="155"/>
      <c r="D113" s="155"/>
      <c r="E113" s="37"/>
      <c r="F113" s="37"/>
      <c r="G113" s="36"/>
      <c r="H113" s="36"/>
      <c r="I113" s="39"/>
      <c r="J113" s="245"/>
      <c r="K113" s="254"/>
      <c r="L113" s="254"/>
      <c r="M113" s="254"/>
    </row>
    <row r="114" spans="1:13" ht="13.5" thickBot="1">
      <c r="A114" s="48" t="s">
        <v>447</v>
      </c>
      <c r="B114" s="51" t="s">
        <v>448</v>
      </c>
      <c r="C114" s="154"/>
      <c r="D114" s="154"/>
      <c r="E114" s="50"/>
      <c r="F114" s="50"/>
      <c r="G114" s="43"/>
      <c r="H114" s="43"/>
      <c r="I114" s="174"/>
      <c r="J114" s="241">
        <f>I115</f>
        <v>0</v>
      </c>
      <c r="K114" s="254"/>
      <c r="L114" s="254"/>
      <c r="M114" s="254"/>
    </row>
    <row r="115" spans="1:13" ht="26.25" thickBot="1">
      <c r="A115" s="133" t="s">
        <v>449</v>
      </c>
      <c r="B115" s="131" t="s">
        <v>450</v>
      </c>
      <c r="C115" s="151" t="s">
        <v>12</v>
      </c>
      <c r="D115" s="151">
        <f>D112</f>
        <v>35.46</v>
      </c>
      <c r="E115" s="130"/>
      <c r="F115" s="130"/>
      <c r="G115" s="131"/>
      <c r="H115" s="131"/>
      <c r="I115" s="138"/>
      <c r="J115" s="242"/>
      <c r="K115" s="254"/>
      <c r="L115" s="254"/>
      <c r="M115" s="254"/>
    </row>
    <row r="116" spans="1:13" ht="13.5" thickBot="1">
      <c r="A116" s="35"/>
      <c r="B116" s="36"/>
      <c r="C116" s="155"/>
      <c r="D116" s="155"/>
      <c r="E116" s="37"/>
      <c r="F116" s="37"/>
      <c r="G116" s="36"/>
      <c r="H116" s="36"/>
      <c r="I116" s="39"/>
      <c r="J116" s="245"/>
      <c r="K116" s="254"/>
      <c r="L116" s="254"/>
      <c r="M116" s="254"/>
    </row>
    <row r="117" spans="1:13" ht="13.5" thickBot="1">
      <c r="A117" s="48" t="s">
        <v>451</v>
      </c>
      <c r="B117" s="51" t="s">
        <v>452</v>
      </c>
      <c r="C117" s="154"/>
      <c r="D117" s="154"/>
      <c r="E117" s="50"/>
      <c r="F117" s="50"/>
      <c r="G117" s="43"/>
      <c r="H117" s="43"/>
      <c r="I117" s="174"/>
      <c r="J117" s="241">
        <f>I118+I119</f>
        <v>0</v>
      </c>
      <c r="K117" s="254"/>
      <c r="L117" s="254"/>
      <c r="M117" s="254"/>
    </row>
    <row r="118" spans="1:13" ht="26.25" thickBot="1">
      <c r="A118" s="133" t="s">
        <v>453</v>
      </c>
      <c r="B118" s="131" t="s">
        <v>454</v>
      </c>
      <c r="C118" s="151" t="s">
        <v>12</v>
      </c>
      <c r="D118" s="151">
        <v>0.78</v>
      </c>
      <c r="E118" s="130"/>
      <c r="F118" s="130"/>
      <c r="G118" s="131"/>
      <c r="H118" s="131"/>
      <c r="I118" s="138"/>
      <c r="J118" s="242"/>
      <c r="K118" s="254"/>
      <c r="L118" s="254"/>
      <c r="M118" s="254"/>
    </row>
    <row r="119" spans="1:13" ht="26.25" thickBot="1">
      <c r="A119" s="133" t="s">
        <v>455</v>
      </c>
      <c r="B119" s="131" t="s">
        <v>456</v>
      </c>
      <c r="C119" s="151" t="s">
        <v>12</v>
      </c>
      <c r="D119" s="151">
        <v>2.8</v>
      </c>
      <c r="E119" s="130"/>
      <c r="F119" s="130"/>
      <c r="G119" s="131"/>
      <c r="H119" s="131"/>
      <c r="I119" s="138"/>
      <c r="J119" s="242"/>
      <c r="K119" s="254"/>
      <c r="L119" s="254"/>
      <c r="M119" s="254"/>
    </row>
    <row r="120" spans="1:13" ht="15" thickBot="1">
      <c r="A120" s="35"/>
      <c r="B120" s="36"/>
      <c r="C120" s="142"/>
      <c r="D120" s="142"/>
      <c r="E120" s="84"/>
      <c r="F120" s="84"/>
      <c r="G120" s="84"/>
      <c r="H120" s="84"/>
      <c r="I120" s="108"/>
      <c r="J120" s="234"/>
      <c r="K120" s="254"/>
      <c r="L120" s="254"/>
      <c r="M120" s="254"/>
    </row>
    <row r="121" spans="1:13" s="60" customFormat="1" ht="15.75" thickBot="1">
      <c r="A121" s="58" t="s">
        <v>612</v>
      </c>
      <c r="B121" s="59" t="s">
        <v>269</v>
      </c>
      <c r="C121" s="149"/>
      <c r="D121" s="149"/>
      <c r="E121" s="111"/>
      <c r="F121" s="111"/>
      <c r="G121" s="90"/>
      <c r="H121" s="90"/>
      <c r="I121" s="112"/>
      <c r="J121" s="239">
        <f>J122</f>
        <v>12300.711900000002</v>
      </c>
      <c r="K121" s="253"/>
      <c r="L121" s="253"/>
      <c r="M121" s="253"/>
    </row>
    <row r="122" spans="1:13" s="60" customFormat="1" ht="15" thickBot="1">
      <c r="A122" s="58" t="s">
        <v>150</v>
      </c>
      <c r="B122" s="59" t="s">
        <v>119</v>
      </c>
      <c r="C122" s="149"/>
      <c r="D122" s="149"/>
      <c r="E122" s="111"/>
      <c r="F122" s="111"/>
      <c r="G122" s="90"/>
      <c r="H122" s="90"/>
      <c r="I122" s="112"/>
      <c r="J122" s="240">
        <f>I123+I124+I125+I126+I127</f>
        <v>12300.711900000002</v>
      </c>
      <c r="K122" s="253"/>
      <c r="L122" s="253"/>
      <c r="M122" s="253"/>
    </row>
    <row r="123" spans="1:13" ht="15" thickBot="1">
      <c r="A123" s="20" t="s">
        <v>287</v>
      </c>
      <c r="B123" s="7" t="s">
        <v>291</v>
      </c>
      <c r="C123" s="144" t="s">
        <v>12</v>
      </c>
      <c r="D123" s="144">
        <v>58.5</v>
      </c>
      <c r="E123" s="85">
        <v>67.62</v>
      </c>
      <c r="F123" s="85">
        <v>0</v>
      </c>
      <c r="G123" s="87">
        <f>D123*E123</f>
        <v>3955.7700000000004</v>
      </c>
      <c r="H123" s="87">
        <f>D123*F123</f>
        <v>0</v>
      </c>
      <c r="I123" s="109">
        <f>G123+H123</f>
        <v>3955.7700000000004</v>
      </c>
      <c r="J123" s="231"/>
      <c r="K123" s="256">
        <v>1.048324189</v>
      </c>
      <c r="L123" s="257">
        <f>I123*K123</f>
        <v>4146.92937712053</v>
      </c>
      <c r="M123" s="257">
        <f>L123-I123</f>
        <v>191.15937712052983</v>
      </c>
    </row>
    <row r="124" spans="1:13" ht="15" thickBot="1">
      <c r="A124" s="20" t="s">
        <v>288</v>
      </c>
      <c r="B124" s="14" t="s">
        <v>270</v>
      </c>
      <c r="C124" s="142" t="s">
        <v>12</v>
      </c>
      <c r="D124" s="142">
        <v>72.3</v>
      </c>
      <c r="E124" s="84">
        <v>32.7</v>
      </c>
      <c r="F124" s="84">
        <v>5.99</v>
      </c>
      <c r="G124" s="87">
        <f>D124*E124</f>
        <v>2364.21</v>
      </c>
      <c r="H124" s="87">
        <f>D124*F124</f>
        <v>433.077</v>
      </c>
      <c r="I124" s="109">
        <f>G124+H124</f>
        <v>2797.2870000000003</v>
      </c>
      <c r="J124" s="231"/>
      <c r="K124" s="256">
        <v>1.048324189</v>
      </c>
      <c r="L124" s="257">
        <f>I124*K124</f>
        <v>2932.463625675243</v>
      </c>
      <c r="M124" s="257">
        <f>L124-I124</f>
        <v>135.17662567524258</v>
      </c>
    </row>
    <row r="125" spans="1:13" ht="15" thickBot="1">
      <c r="A125" s="20" t="s">
        <v>296</v>
      </c>
      <c r="B125" s="14" t="s">
        <v>286</v>
      </c>
      <c r="C125" s="142" t="s">
        <v>15</v>
      </c>
      <c r="D125" s="142">
        <v>73.03</v>
      </c>
      <c r="E125" s="84">
        <v>13.31</v>
      </c>
      <c r="F125" s="84">
        <v>8.07</v>
      </c>
      <c r="G125" s="87">
        <f>D125*E125</f>
        <v>972.0293</v>
      </c>
      <c r="H125" s="87">
        <f>D125*F125</f>
        <v>589.3521000000001</v>
      </c>
      <c r="I125" s="109">
        <f>G125+H125</f>
        <v>1561.3814000000002</v>
      </c>
      <c r="J125" s="231"/>
      <c r="K125" s="256">
        <v>1.048324189</v>
      </c>
      <c r="L125" s="257">
        <f>I125*K125</f>
        <v>1636.8338898746847</v>
      </c>
      <c r="M125" s="257">
        <f>L125-I125</f>
        <v>75.45248987468449</v>
      </c>
    </row>
    <row r="126" spans="1:13" ht="15" thickBot="1">
      <c r="A126" s="20" t="s">
        <v>289</v>
      </c>
      <c r="B126" s="14" t="s">
        <v>285</v>
      </c>
      <c r="C126" s="142" t="s">
        <v>15</v>
      </c>
      <c r="D126" s="142">
        <v>11.95</v>
      </c>
      <c r="E126" s="84">
        <v>13.63</v>
      </c>
      <c r="F126" s="84">
        <v>8.07</v>
      </c>
      <c r="G126" s="87">
        <f>D126*E126</f>
        <v>162.8785</v>
      </c>
      <c r="H126" s="87">
        <f>D126*F126</f>
        <v>96.4365</v>
      </c>
      <c r="I126" s="109">
        <f>G126+H126</f>
        <v>259.315</v>
      </c>
      <c r="J126" s="231"/>
      <c r="K126" s="256">
        <v>1.048324189</v>
      </c>
      <c r="L126" s="257">
        <f>I126*K126</f>
        <v>271.846187070535</v>
      </c>
      <c r="M126" s="257">
        <f>L126-I126</f>
        <v>12.531187070534997</v>
      </c>
    </row>
    <row r="127" spans="1:13" ht="26.25" thickBot="1">
      <c r="A127" s="20" t="s">
        <v>290</v>
      </c>
      <c r="B127" s="14" t="s">
        <v>241</v>
      </c>
      <c r="C127" s="152" t="s">
        <v>15</v>
      </c>
      <c r="D127" s="152">
        <v>96.93</v>
      </c>
      <c r="E127" s="84">
        <v>24.78</v>
      </c>
      <c r="F127" s="84">
        <v>13.67</v>
      </c>
      <c r="G127" s="87">
        <f>D127*E127</f>
        <v>2401.9254</v>
      </c>
      <c r="H127" s="87">
        <f>D127*F127</f>
        <v>1325.0331</v>
      </c>
      <c r="I127" s="109">
        <f>G127+H127</f>
        <v>3726.9585</v>
      </c>
      <c r="J127" s="231"/>
      <c r="K127" s="256">
        <v>1.048324189</v>
      </c>
      <c r="L127" s="257">
        <f>I127*K127</f>
        <v>3907.0607469491565</v>
      </c>
      <c r="M127" s="257">
        <f>L127-I127</f>
        <v>180.10224694915632</v>
      </c>
    </row>
    <row r="128" spans="1:13" ht="15" thickBot="1">
      <c r="A128" s="20"/>
      <c r="B128" s="8"/>
      <c r="C128" s="157"/>
      <c r="D128" s="157"/>
      <c r="E128" s="113"/>
      <c r="F128" s="113"/>
      <c r="G128" s="87"/>
      <c r="H128" s="87"/>
      <c r="I128" s="109"/>
      <c r="J128" s="231"/>
      <c r="K128" s="254"/>
      <c r="L128" s="254"/>
      <c r="M128" s="254"/>
    </row>
    <row r="129" spans="1:13" s="60" customFormat="1" ht="15.75" thickBot="1">
      <c r="A129" s="58" t="s">
        <v>613</v>
      </c>
      <c r="B129" s="59" t="s">
        <v>92</v>
      </c>
      <c r="C129" s="149"/>
      <c r="D129" s="149"/>
      <c r="E129" s="111"/>
      <c r="F129" s="111"/>
      <c r="G129" s="90"/>
      <c r="H129" s="90"/>
      <c r="I129" s="112"/>
      <c r="J129" s="239">
        <f>J130+J136+J148+J141</f>
        <v>23891.6556</v>
      </c>
      <c r="K129" s="253"/>
      <c r="L129" s="253"/>
      <c r="M129" s="253"/>
    </row>
    <row r="130" spans="1:13" s="60" customFormat="1" ht="15" thickBot="1">
      <c r="A130" s="58" t="s">
        <v>151</v>
      </c>
      <c r="B130" s="59" t="s">
        <v>1</v>
      </c>
      <c r="C130" s="149"/>
      <c r="D130" s="149"/>
      <c r="E130" s="111"/>
      <c r="F130" s="111"/>
      <c r="G130" s="90"/>
      <c r="H130" s="90"/>
      <c r="I130" s="112"/>
      <c r="J130" s="240">
        <f>SUM(I131:I134)</f>
        <v>5843.3328</v>
      </c>
      <c r="K130" s="253"/>
      <c r="L130" s="253"/>
      <c r="M130" s="253"/>
    </row>
    <row r="131" spans="1:13" ht="26.25" thickBot="1">
      <c r="A131" s="133" t="s">
        <v>152</v>
      </c>
      <c r="B131" s="131" t="s">
        <v>618</v>
      </c>
      <c r="C131" s="189" t="s">
        <v>17</v>
      </c>
      <c r="D131" s="189">
        <v>11</v>
      </c>
      <c r="E131" s="190"/>
      <c r="F131" s="190"/>
      <c r="G131" s="190"/>
      <c r="H131" s="190"/>
      <c r="I131" s="219"/>
      <c r="J131" s="246"/>
      <c r="K131" s="254"/>
      <c r="L131" s="254"/>
      <c r="M131" s="254"/>
    </row>
    <row r="132" spans="1:13" ht="26.25" thickBot="1">
      <c r="A132" s="176" t="s">
        <v>459</v>
      </c>
      <c r="B132" s="131" t="s">
        <v>460</v>
      </c>
      <c r="C132" s="177" t="s">
        <v>12</v>
      </c>
      <c r="D132" s="214">
        <v>18.84</v>
      </c>
      <c r="E132" s="178"/>
      <c r="F132" s="178"/>
      <c r="G132" s="179"/>
      <c r="H132" s="179"/>
      <c r="I132" s="180"/>
      <c r="J132" s="247"/>
      <c r="K132" s="254"/>
      <c r="L132" s="254"/>
      <c r="M132" s="254"/>
    </row>
    <row r="133" spans="1:13" ht="26.25" thickBot="1">
      <c r="A133" s="20" t="s">
        <v>297</v>
      </c>
      <c r="B133" s="31" t="s">
        <v>292</v>
      </c>
      <c r="C133" s="145" t="s">
        <v>12</v>
      </c>
      <c r="D133" s="145">
        <v>14.4</v>
      </c>
      <c r="E133" s="84">
        <v>361</v>
      </c>
      <c r="F133" s="84">
        <v>25.11</v>
      </c>
      <c r="G133" s="87">
        <f>D133*E133</f>
        <v>5198.400000000001</v>
      </c>
      <c r="H133" s="87">
        <f>D133*F133</f>
        <v>361.584</v>
      </c>
      <c r="I133" s="109">
        <f>G133+H133</f>
        <v>5559.984</v>
      </c>
      <c r="J133" s="231"/>
      <c r="K133" s="256">
        <v>1.048324189</v>
      </c>
      <c r="L133" s="257">
        <f>I133*K133</f>
        <v>5828.665717652976</v>
      </c>
      <c r="M133" s="257">
        <f>L133-I133</f>
        <v>268.68171765297575</v>
      </c>
    </row>
    <row r="134" spans="1:13" ht="26.25" thickBot="1">
      <c r="A134" s="20" t="s">
        <v>153</v>
      </c>
      <c r="B134" s="31" t="s">
        <v>4</v>
      </c>
      <c r="C134" s="145" t="s">
        <v>12</v>
      </c>
      <c r="D134" s="145">
        <v>0.72</v>
      </c>
      <c r="E134" s="84">
        <v>361</v>
      </c>
      <c r="F134" s="84">
        <v>32.54</v>
      </c>
      <c r="G134" s="87">
        <f>D134*E134</f>
        <v>259.92</v>
      </c>
      <c r="H134" s="87">
        <f>D134*F134</f>
        <v>23.4288</v>
      </c>
      <c r="I134" s="109">
        <f>G134+H134</f>
        <v>283.34880000000004</v>
      </c>
      <c r="J134" s="231"/>
      <c r="K134" s="256">
        <v>1.048324189</v>
      </c>
      <c r="L134" s="257">
        <f>I134*K134</f>
        <v>297.0414009641232</v>
      </c>
      <c r="M134" s="257">
        <f>L134-I134</f>
        <v>13.692600964123187</v>
      </c>
    </row>
    <row r="135" spans="1:13" ht="15" thickBot="1">
      <c r="A135" s="20"/>
      <c r="B135" s="7"/>
      <c r="C135" s="152"/>
      <c r="D135" s="152"/>
      <c r="E135" s="84"/>
      <c r="F135" s="84"/>
      <c r="G135" s="87"/>
      <c r="H135" s="87"/>
      <c r="I135" s="109"/>
      <c r="J135" s="231"/>
      <c r="K135" s="254"/>
      <c r="L135" s="254"/>
      <c r="M135" s="254"/>
    </row>
    <row r="136" spans="1:13" s="60" customFormat="1" ht="15" thickBot="1">
      <c r="A136" s="58" t="s">
        <v>154</v>
      </c>
      <c r="B136" s="59" t="s">
        <v>110</v>
      </c>
      <c r="C136" s="149"/>
      <c r="D136" s="149"/>
      <c r="E136" s="83"/>
      <c r="F136" s="83"/>
      <c r="G136" s="90"/>
      <c r="H136" s="90"/>
      <c r="I136" s="112"/>
      <c r="J136" s="240">
        <f>I137+I138+I139</f>
        <v>13035.4498</v>
      </c>
      <c r="K136" s="253"/>
      <c r="L136" s="253"/>
      <c r="M136" s="253"/>
    </row>
    <row r="137" spans="1:13" ht="26.25" thickBot="1">
      <c r="A137" s="20" t="s">
        <v>155</v>
      </c>
      <c r="B137" s="31" t="s">
        <v>355</v>
      </c>
      <c r="C137" s="145" t="s">
        <v>12</v>
      </c>
      <c r="D137" s="145">
        <v>7.2</v>
      </c>
      <c r="E137" s="85">
        <v>361</v>
      </c>
      <c r="F137" s="85">
        <v>25.11</v>
      </c>
      <c r="G137" s="87">
        <f>D137*E137</f>
        <v>2599.2000000000003</v>
      </c>
      <c r="H137" s="87">
        <f>D137*F137</f>
        <v>180.792</v>
      </c>
      <c r="I137" s="109">
        <f>G137+H137</f>
        <v>2779.992</v>
      </c>
      <c r="J137" s="231"/>
      <c r="K137" s="256">
        <v>1.048324189</v>
      </c>
      <c r="L137" s="257">
        <f>I137*K137</f>
        <v>2914.332858826488</v>
      </c>
      <c r="M137" s="257">
        <f>L137-I137</f>
        <v>134.34085882648787</v>
      </c>
    </row>
    <row r="138" spans="1:13" ht="39" thickBot="1">
      <c r="A138" s="20" t="s">
        <v>156</v>
      </c>
      <c r="B138" s="31" t="s">
        <v>356</v>
      </c>
      <c r="C138" s="145" t="s">
        <v>12</v>
      </c>
      <c r="D138" s="145">
        <v>17.44</v>
      </c>
      <c r="E138" s="85">
        <v>452.11</v>
      </c>
      <c r="F138" s="85">
        <v>25.11</v>
      </c>
      <c r="G138" s="87">
        <f>D138*E138</f>
        <v>7884.798400000001</v>
      </c>
      <c r="H138" s="87">
        <f>D138*F138</f>
        <v>437.9184</v>
      </c>
      <c r="I138" s="109">
        <f>G138+H138</f>
        <v>8322.7168</v>
      </c>
      <c r="J138" s="231"/>
      <c r="K138" s="256">
        <v>1.048324189</v>
      </c>
      <c r="L138" s="257">
        <f>I138*K138</f>
        <v>8724.905339636674</v>
      </c>
      <c r="M138" s="257">
        <f>L138-I138</f>
        <v>402.18853963667425</v>
      </c>
    </row>
    <row r="139" spans="1:13" ht="39" thickBot="1">
      <c r="A139" s="20" t="s">
        <v>157</v>
      </c>
      <c r="B139" s="31" t="s">
        <v>357</v>
      </c>
      <c r="C139" s="145" t="s">
        <v>12</v>
      </c>
      <c r="D139" s="145">
        <v>4.05</v>
      </c>
      <c r="E139" s="85">
        <v>452.11</v>
      </c>
      <c r="F139" s="85">
        <v>25.11</v>
      </c>
      <c r="G139" s="87">
        <f>D139*E139</f>
        <v>1831.0455</v>
      </c>
      <c r="H139" s="87">
        <f>D139*F139</f>
        <v>101.6955</v>
      </c>
      <c r="I139" s="109">
        <f>G139+H139</f>
        <v>1932.741</v>
      </c>
      <c r="J139" s="231"/>
      <c r="K139" s="256">
        <v>1.048324189</v>
      </c>
      <c r="L139" s="257">
        <f>I139*K139</f>
        <v>2026.1391413720487</v>
      </c>
      <c r="M139" s="257">
        <f>L139-I139</f>
        <v>93.39814137204871</v>
      </c>
    </row>
    <row r="140" spans="1:13" ht="15" thickBot="1">
      <c r="A140" s="20"/>
      <c r="B140" s="31"/>
      <c r="C140" s="145"/>
      <c r="D140" s="145"/>
      <c r="E140" s="85"/>
      <c r="F140" s="85"/>
      <c r="G140" s="87"/>
      <c r="H140" s="87"/>
      <c r="I140" s="109"/>
      <c r="J140" s="231"/>
      <c r="K140" s="254"/>
      <c r="L140" s="254"/>
      <c r="M140" s="254"/>
    </row>
    <row r="141" spans="1:13" s="60" customFormat="1" ht="15" thickBot="1">
      <c r="A141" s="58" t="s">
        <v>158</v>
      </c>
      <c r="B141" s="59" t="s">
        <v>111</v>
      </c>
      <c r="C141" s="149"/>
      <c r="D141" s="149"/>
      <c r="E141" s="111"/>
      <c r="F141" s="111"/>
      <c r="G141" s="90"/>
      <c r="H141" s="90"/>
      <c r="I141" s="112"/>
      <c r="J141" s="240">
        <f>I142+I143+I144</f>
        <v>0</v>
      </c>
      <c r="K141" s="253"/>
      <c r="L141" s="253"/>
      <c r="M141" s="253"/>
    </row>
    <row r="142" spans="1:13" ht="26.25" thickBot="1">
      <c r="A142" s="133" t="s">
        <v>160</v>
      </c>
      <c r="B142" s="137" t="s">
        <v>401</v>
      </c>
      <c r="C142" s="217" t="s">
        <v>17</v>
      </c>
      <c r="D142" s="217">
        <v>6</v>
      </c>
      <c r="E142" s="218"/>
      <c r="F142" s="218"/>
      <c r="G142" s="190"/>
      <c r="H142" s="190"/>
      <c r="I142" s="219"/>
      <c r="J142" s="246"/>
      <c r="K142" s="254"/>
      <c r="L142" s="254"/>
      <c r="M142" s="254"/>
    </row>
    <row r="143" spans="1:13" ht="26.25" thickBot="1">
      <c r="A143" s="133" t="s">
        <v>161</v>
      </c>
      <c r="B143" s="137" t="s">
        <v>400</v>
      </c>
      <c r="C143" s="217" t="s">
        <v>17</v>
      </c>
      <c r="D143" s="217">
        <v>5</v>
      </c>
      <c r="E143" s="218"/>
      <c r="F143" s="218"/>
      <c r="G143" s="190"/>
      <c r="H143" s="190"/>
      <c r="I143" s="219"/>
      <c r="J143" s="246"/>
      <c r="K143" s="254"/>
      <c r="L143" s="254"/>
      <c r="M143" s="254"/>
    </row>
    <row r="144" spans="1:13" ht="26.25" thickBot="1">
      <c r="A144" s="133" t="s">
        <v>162</v>
      </c>
      <c r="B144" s="137" t="s">
        <v>402</v>
      </c>
      <c r="C144" s="217" t="s">
        <v>17</v>
      </c>
      <c r="D144" s="217">
        <v>33</v>
      </c>
      <c r="E144" s="218"/>
      <c r="F144" s="218"/>
      <c r="G144" s="190"/>
      <c r="H144" s="190"/>
      <c r="I144" s="219"/>
      <c r="J144" s="246"/>
      <c r="K144" s="254"/>
      <c r="L144" s="254"/>
      <c r="M144" s="254"/>
    </row>
    <row r="145" spans="1:13" ht="26.25" thickBot="1">
      <c r="A145" s="176" t="s">
        <v>461</v>
      </c>
      <c r="B145" s="137" t="s">
        <v>462</v>
      </c>
      <c r="C145" s="156" t="s">
        <v>12</v>
      </c>
      <c r="D145" s="156">
        <v>1.92</v>
      </c>
      <c r="E145" s="181"/>
      <c r="F145" s="181"/>
      <c r="G145" s="179"/>
      <c r="H145" s="179"/>
      <c r="I145" s="180"/>
      <c r="J145" s="246"/>
      <c r="K145" s="254"/>
      <c r="L145" s="254"/>
      <c r="M145" s="254"/>
    </row>
    <row r="146" spans="1:13" ht="26.25" thickBot="1">
      <c r="A146" s="176" t="s">
        <v>463</v>
      </c>
      <c r="B146" s="137" t="s">
        <v>464</v>
      </c>
      <c r="C146" s="156" t="s">
        <v>12</v>
      </c>
      <c r="D146" s="156">
        <v>0.48</v>
      </c>
      <c r="E146" s="181"/>
      <c r="F146" s="181"/>
      <c r="G146" s="179"/>
      <c r="H146" s="179"/>
      <c r="I146" s="180"/>
      <c r="J146" s="246"/>
      <c r="K146" s="254"/>
      <c r="L146" s="254"/>
      <c r="M146" s="254"/>
    </row>
    <row r="147" spans="1:13" ht="15" thickBot="1">
      <c r="A147" s="20"/>
      <c r="B147" s="11"/>
      <c r="C147" s="145"/>
      <c r="D147" s="145"/>
      <c r="E147" s="85"/>
      <c r="F147" s="85"/>
      <c r="G147" s="87"/>
      <c r="H147" s="87"/>
      <c r="I147" s="109"/>
      <c r="J147" s="231"/>
      <c r="K147" s="254"/>
      <c r="L147" s="254"/>
      <c r="M147" s="254"/>
    </row>
    <row r="148" spans="1:13" s="60" customFormat="1" ht="15" thickBot="1">
      <c r="A148" s="58" t="s">
        <v>159</v>
      </c>
      <c r="B148" s="59" t="s">
        <v>112</v>
      </c>
      <c r="C148" s="149"/>
      <c r="D148" s="149"/>
      <c r="E148" s="83"/>
      <c r="F148" s="83"/>
      <c r="G148" s="90"/>
      <c r="H148" s="90"/>
      <c r="I148" s="112"/>
      <c r="J148" s="240">
        <f>I149</f>
        <v>5012.8730000000005</v>
      </c>
      <c r="K148" s="253"/>
      <c r="L148" s="253"/>
      <c r="M148" s="253"/>
    </row>
    <row r="149" spans="1:13" ht="15" thickBot="1">
      <c r="A149" s="20" t="s">
        <v>163</v>
      </c>
      <c r="B149" s="14" t="s">
        <v>2</v>
      </c>
      <c r="C149" s="144" t="s">
        <v>12</v>
      </c>
      <c r="D149" s="144">
        <v>32.53</v>
      </c>
      <c r="E149" s="85">
        <v>131.77</v>
      </c>
      <c r="F149" s="85">
        <v>22.33</v>
      </c>
      <c r="G149" s="87">
        <f>D149*E149</f>
        <v>4286.4781</v>
      </c>
      <c r="H149" s="87">
        <f>D149*F149</f>
        <v>726.3949</v>
      </c>
      <c r="I149" s="109">
        <f>G149+H149</f>
        <v>5012.8730000000005</v>
      </c>
      <c r="J149" s="231"/>
      <c r="K149" s="256">
        <v>1.048324189</v>
      </c>
      <c r="L149" s="257">
        <f>I149*K149</f>
        <v>5255.116022284997</v>
      </c>
      <c r="M149" s="257">
        <f>L149-I149</f>
        <v>242.2430222849962</v>
      </c>
    </row>
    <row r="150" spans="1:13" ht="15" thickBot="1">
      <c r="A150" s="20"/>
      <c r="B150" s="14"/>
      <c r="C150" s="144"/>
      <c r="D150" s="144"/>
      <c r="E150" s="115"/>
      <c r="F150" s="115"/>
      <c r="G150" s="87"/>
      <c r="H150" s="87"/>
      <c r="I150" s="109"/>
      <c r="J150" s="231"/>
      <c r="K150" s="254"/>
      <c r="L150" s="254"/>
      <c r="M150" s="254"/>
    </row>
    <row r="151" spans="1:13" ht="13.5" thickBot="1">
      <c r="A151" s="58" t="s">
        <v>503</v>
      </c>
      <c r="B151" s="59" t="s">
        <v>465</v>
      </c>
      <c r="C151" s="182"/>
      <c r="D151" s="182"/>
      <c r="E151" s="183"/>
      <c r="F151" s="183"/>
      <c r="G151" s="2"/>
      <c r="H151" s="2"/>
      <c r="I151" s="6"/>
      <c r="J151" s="248">
        <v>0</v>
      </c>
      <c r="K151" s="254"/>
      <c r="L151" s="254"/>
      <c r="M151" s="254"/>
    </row>
    <row r="152" spans="1:13" ht="13.5" thickBot="1">
      <c r="A152" s="58" t="s">
        <v>466</v>
      </c>
      <c r="B152" s="59" t="s">
        <v>467</v>
      </c>
      <c r="C152" s="182"/>
      <c r="D152" s="182"/>
      <c r="E152" s="183"/>
      <c r="F152" s="183"/>
      <c r="G152" s="2"/>
      <c r="H152" s="2"/>
      <c r="I152" s="6"/>
      <c r="J152" s="229">
        <f>SUM(I153:I169)</f>
        <v>0</v>
      </c>
      <c r="K152" s="254"/>
      <c r="L152" s="254"/>
      <c r="M152" s="254"/>
    </row>
    <row r="153" spans="1:13" ht="13.5" thickBot="1">
      <c r="A153" s="133" t="s">
        <v>468</v>
      </c>
      <c r="B153" s="131" t="s">
        <v>469</v>
      </c>
      <c r="C153" s="151" t="s">
        <v>12</v>
      </c>
      <c r="D153" s="151">
        <v>2.85</v>
      </c>
      <c r="E153" s="130"/>
      <c r="F153" s="130"/>
      <c r="G153" s="131"/>
      <c r="H153" s="131"/>
      <c r="I153" s="132"/>
      <c r="J153" s="242"/>
      <c r="K153" s="254"/>
      <c r="L153" s="254"/>
      <c r="M153" s="254"/>
    </row>
    <row r="154" spans="1:13" ht="13.5" thickBot="1">
      <c r="A154" s="133" t="s">
        <v>470</v>
      </c>
      <c r="B154" s="184" t="s">
        <v>471</v>
      </c>
      <c r="C154" s="156" t="s">
        <v>17</v>
      </c>
      <c r="D154" s="151">
        <v>4</v>
      </c>
      <c r="E154" s="130"/>
      <c r="F154" s="130"/>
      <c r="G154" s="131"/>
      <c r="H154" s="131"/>
      <c r="I154" s="132"/>
      <c r="J154" s="242"/>
      <c r="K154" s="254"/>
      <c r="L154" s="254"/>
      <c r="M154" s="254"/>
    </row>
    <row r="155" spans="1:13" ht="26.25" thickBot="1">
      <c r="A155" s="133" t="s">
        <v>472</v>
      </c>
      <c r="B155" s="184" t="s">
        <v>473</v>
      </c>
      <c r="C155" s="156" t="s">
        <v>17</v>
      </c>
      <c r="D155" s="151">
        <v>1</v>
      </c>
      <c r="E155" s="130"/>
      <c r="F155" s="130"/>
      <c r="G155" s="131"/>
      <c r="H155" s="131"/>
      <c r="I155" s="132"/>
      <c r="J155" s="242"/>
      <c r="K155" s="254"/>
      <c r="L155" s="254"/>
      <c r="M155" s="254"/>
    </row>
    <row r="156" spans="1:13" ht="13.5" thickBot="1">
      <c r="A156" s="133" t="s">
        <v>474</v>
      </c>
      <c r="B156" s="137" t="s">
        <v>475</v>
      </c>
      <c r="C156" s="156" t="s">
        <v>476</v>
      </c>
      <c r="D156" s="151">
        <v>1</v>
      </c>
      <c r="E156" s="130"/>
      <c r="F156" s="130"/>
      <c r="G156" s="131"/>
      <c r="H156" s="131"/>
      <c r="I156" s="132"/>
      <c r="J156" s="242"/>
      <c r="K156" s="254"/>
      <c r="L156" s="254"/>
      <c r="M156" s="254"/>
    </row>
    <row r="157" spans="1:13" ht="13.5" thickBot="1">
      <c r="A157" s="133" t="s">
        <v>477</v>
      </c>
      <c r="B157" s="135" t="s">
        <v>478</v>
      </c>
      <c r="C157" s="156" t="s">
        <v>17</v>
      </c>
      <c r="D157" s="151">
        <v>1</v>
      </c>
      <c r="E157" s="130"/>
      <c r="F157" s="130"/>
      <c r="G157" s="131"/>
      <c r="H157" s="131"/>
      <c r="I157" s="132"/>
      <c r="J157" s="242"/>
      <c r="K157" s="254"/>
      <c r="L157" s="254"/>
      <c r="M157" s="254"/>
    </row>
    <row r="158" spans="1:13" ht="13.5" thickBot="1">
      <c r="A158" s="133" t="s">
        <v>479</v>
      </c>
      <c r="B158" s="135" t="s">
        <v>480</v>
      </c>
      <c r="C158" s="156" t="s">
        <v>17</v>
      </c>
      <c r="D158" s="151">
        <v>1</v>
      </c>
      <c r="E158" s="130"/>
      <c r="F158" s="130"/>
      <c r="G158" s="131"/>
      <c r="H158" s="131"/>
      <c r="I158" s="132"/>
      <c r="J158" s="242"/>
      <c r="K158" s="254"/>
      <c r="L158" s="254"/>
      <c r="M158" s="254"/>
    </row>
    <row r="159" spans="1:13" ht="13.5" thickBot="1">
      <c r="A159" s="133" t="s">
        <v>481</v>
      </c>
      <c r="B159" s="184" t="s">
        <v>482</v>
      </c>
      <c r="C159" s="156" t="s">
        <v>17</v>
      </c>
      <c r="D159" s="151">
        <v>4</v>
      </c>
      <c r="E159" s="130"/>
      <c r="F159" s="130"/>
      <c r="G159" s="131"/>
      <c r="H159" s="131"/>
      <c r="I159" s="132"/>
      <c r="J159" s="242"/>
      <c r="K159" s="254"/>
      <c r="L159" s="254"/>
      <c r="M159" s="254"/>
    </row>
    <row r="160" spans="1:13" ht="13.5" thickBot="1">
      <c r="A160" s="133" t="s">
        <v>483</v>
      </c>
      <c r="B160" s="184" t="s">
        <v>484</v>
      </c>
      <c r="C160" s="156" t="s">
        <v>17</v>
      </c>
      <c r="D160" s="151">
        <v>1</v>
      </c>
      <c r="E160" s="130"/>
      <c r="F160" s="130"/>
      <c r="G160" s="131"/>
      <c r="H160" s="131"/>
      <c r="I160" s="132"/>
      <c r="J160" s="242"/>
      <c r="K160" s="254"/>
      <c r="L160" s="254"/>
      <c r="M160" s="254"/>
    </row>
    <row r="161" spans="1:13" ht="13.5" thickBot="1">
      <c r="A161" s="133" t="s">
        <v>485</v>
      </c>
      <c r="B161" s="184" t="s">
        <v>486</v>
      </c>
      <c r="C161" s="156" t="s">
        <v>17</v>
      </c>
      <c r="D161" s="151">
        <v>1</v>
      </c>
      <c r="E161" s="130"/>
      <c r="F161" s="130"/>
      <c r="G161" s="131"/>
      <c r="H161" s="131"/>
      <c r="I161" s="132"/>
      <c r="J161" s="242"/>
      <c r="K161" s="254"/>
      <c r="L161" s="254"/>
      <c r="M161" s="254"/>
    </row>
    <row r="162" spans="1:13" ht="13.5" thickBot="1">
      <c r="A162" s="133" t="s">
        <v>487</v>
      </c>
      <c r="B162" s="135" t="s">
        <v>488</v>
      </c>
      <c r="C162" s="156" t="s">
        <v>17</v>
      </c>
      <c r="D162" s="151">
        <v>7</v>
      </c>
      <c r="E162" s="130"/>
      <c r="F162" s="130"/>
      <c r="G162" s="131"/>
      <c r="H162" s="131"/>
      <c r="I162" s="132"/>
      <c r="J162" s="242"/>
      <c r="K162" s="254"/>
      <c r="L162" s="254"/>
      <c r="M162" s="254"/>
    </row>
    <row r="163" spans="1:13" ht="13.5" thickBot="1">
      <c r="A163" s="133" t="s">
        <v>489</v>
      </c>
      <c r="B163" s="135" t="s">
        <v>490</v>
      </c>
      <c r="C163" s="156" t="s">
        <v>17</v>
      </c>
      <c r="D163" s="151">
        <v>5</v>
      </c>
      <c r="E163" s="130"/>
      <c r="F163" s="130"/>
      <c r="G163" s="131"/>
      <c r="H163" s="131"/>
      <c r="I163" s="132"/>
      <c r="J163" s="242"/>
      <c r="K163" s="254"/>
      <c r="L163" s="254"/>
      <c r="M163" s="254"/>
    </row>
    <row r="164" spans="1:13" ht="13.5" thickBot="1">
      <c r="A164" s="133" t="s">
        <v>491</v>
      </c>
      <c r="B164" s="137" t="s">
        <v>492</v>
      </c>
      <c r="C164" s="156" t="s">
        <v>17</v>
      </c>
      <c r="D164" s="151">
        <v>1</v>
      </c>
      <c r="E164" s="130"/>
      <c r="F164" s="130"/>
      <c r="G164" s="131"/>
      <c r="H164" s="131"/>
      <c r="I164" s="132"/>
      <c r="J164" s="242"/>
      <c r="K164" s="254"/>
      <c r="L164" s="254"/>
      <c r="M164" s="254"/>
    </row>
    <row r="165" spans="1:13" ht="13.5" thickBot="1">
      <c r="A165" s="133" t="s">
        <v>493</v>
      </c>
      <c r="B165" s="135" t="s">
        <v>494</v>
      </c>
      <c r="C165" s="156" t="s">
        <v>17</v>
      </c>
      <c r="D165" s="151">
        <v>6</v>
      </c>
      <c r="E165" s="130"/>
      <c r="F165" s="130"/>
      <c r="G165" s="131"/>
      <c r="H165" s="131"/>
      <c r="I165" s="132"/>
      <c r="J165" s="242"/>
      <c r="K165" s="254"/>
      <c r="L165" s="254"/>
      <c r="M165" s="254"/>
    </row>
    <row r="166" spans="1:13" ht="13.5" thickBot="1">
      <c r="A166" s="133" t="s">
        <v>495</v>
      </c>
      <c r="B166" s="135" t="s">
        <v>496</v>
      </c>
      <c r="C166" s="156" t="s">
        <v>17</v>
      </c>
      <c r="D166" s="151">
        <v>9</v>
      </c>
      <c r="E166" s="130"/>
      <c r="F166" s="130"/>
      <c r="G166" s="131"/>
      <c r="H166" s="131"/>
      <c r="I166" s="132"/>
      <c r="J166" s="242"/>
      <c r="K166" s="254"/>
      <c r="L166" s="254"/>
      <c r="M166" s="254"/>
    </row>
    <row r="167" spans="1:13" ht="13.5" thickBot="1">
      <c r="A167" s="133" t="s">
        <v>497</v>
      </c>
      <c r="B167" s="135" t="s">
        <v>498</v>
      </c>
      <c r="C167" s="156" t="s">
        <v>17</v>
      </c>
      <c r="D167" s="151">
        <v>1</v>
      </c>
      <c r="E167" s="130"/>
      <c r="F167" s="130"/>
      <c r="G167" s="131"/>
      <c r="H167" s="131"/>
      <c r="I167" s="132"/>
      <c r="J167" s="242"/>
      <c r="K167" s="254"/>
      <c r="L167" s="254"/>
      <c r="M167" s="254"/>
    </row>
    <row r="168" spans="1:13" ht="13.5" thickBot="1">
      <c r="A168" s="133" t="s">
        <v>499</v>
      </c>
      <c r="B168" s="135" t="s">
        <v>500</v>
      </c>
      <c r="C168" s="156" t="s">
        <v>17</v>
      </c>
      <c r="D168" s="151">
        <v>5</v>
      </c>
      <c r="E168" s="130"/>
      <c r="F168" s="130"/>
      <c r="G168" s="131"/>
      <c r="H168" s="131"/>
      <c r="I168" s="132"/>
      <c r="J168" s="242"/>
      <c r="K168" s="254"/>
      <c r="L168" s="254"/>
      <c r="M168" s="254"/>
    </row>
    <row r="169" spans="1:13" ht="13.5" thickBot="1">
      <c r="A169" s="133" t="s">
        <v>501</v>
      </c>
      <c r="B169" s="135" t="s">
        <v>502</v>
      </c>
      <c r="C169" s="156" t="s">
        <v>17</v>
      </c>
      <c r="D169" s="151">
        <v>1</v>
      </c>
      <c r="E169" s="130"/>
      <c r="F169" s="130"/>
      <c r="G169" s="131"/>
      <c r="H169" s="131"/>
      <c r="I169" s="132"/>
      <c r="J169" s="242"/>
      <c r="K169" s="254"/>
      <c r="L169" s="254"/>
      <c r="M169" s="254"/>
    </row>
    <row r="170" spans="1:13" ht="15" thickBot="1">
      <c r="A170" s="20"/>
      <c r="B170" s="14"/>
      <c r="C170" s="144"/>
      <c r="D170" s="144"/>
      <c r="E170" s="115"/>
      <c r="F170" s="115"/>
      <c r="G170" s="87"/>
      <c r="H170" s="87"/>
      <c r="I170" s="109"/>
      <c r="J170" s="231"/>
      <c r="K170" s="254"/>
      <c r="L170" s="254"/>
      <c r="M170" s="254"/>
    </row>
    <row r="171" spans="1:13" s="60" customFormat="1" ht="15.75" thickBot="1">
      <c r="A171" s="58" t="s">
        <v>504</v>
      </c>
      <c r="B171" s="59" t="s">
        <v>271</v>
      </c>
      <c r="C171" s="149"/>
      <c r="D171" s="149"/>
      <c r="E171" s="111"/>
      <c r="F171" s="111"/>
      <c r="G171" s="90"/>
      <c r="H171" s="90"/>
      <c r="I171" s="112"/>
      <c r="J171" s="239">
        <f>J172+J181+J185</f>
        <v>12662.4431</v>
      </c>
      <c r="K171" s="253"/>
      <c r="L171" s="253"/>
      <c r="M171" s="253"/>
    </row>
    <row r="172" spans="1:13" s="60" customFormat="1" ht="15" thickBot="1">
      <c r="A172" s="58" t="s">
        <v>164</v>
      </c>
      <c r="B172" s="59" t="s">
        <v>113</v>
      </c>
      <c r="C172" s="149"/>
      <c r="D172" s="149"/>
      <c r="E172" s="111"/>
      <c r="F172" s="111"/>
      <c r="G172" s="90"/>
      <c r="H172" s="90"/>
      <c r="I172" s="112"/>
      <c r="J172" s="240">
        <f>I173+I174+I175+I176+I177+I178+I179</f>
        <v>6289.0843</v>
      </c>
      <c r="K172" s="253"/>
      <c r="L172" s="253"/>
      <c r="M172" s="253"/>
    </row>
    <row r="173" spans="1:13" ht="39" thickBot="1">
      <c r="A173" s="20" t="s">
        <v>167</v>
      </c>
      <c r="B173" s="7" t="s">
        <v>102</v>
      </c>
      <c r="C173" s="152" t="s">
        <v>12</v>
      </c>
      <c r="D173" s="152">
        <v>39.24</v>
      </c>
      <c r="E173" s="84">
        <v>61.12</v>
      </c>
      <c r="F173" s="84">
        <v>30.05</v>
      </c>
      <c r="G173" s="87">
        <f aca="true" t="shared" si="6" ref="G173:G179">D173*E173</f>
        <v>2398.3488</v>
      </c>
      <c r="H173" s="87">
        <f aca="true" t="shared" si="7" ref="H173:H179">D173*F173</f>
        <v>1179.162</v>
      </c>
      <c r="I173" s="109">
        <f aca="true" t="shared" si="8" ref="I173:I179">G173+H173</f>
        <v>3577.5108</v>
      </c>
      <c r="J173" s="231"/>
      <c r="K173" s="256">
        <v>1.048324189</v>
      </c>
      <c r="L173" s="257">
        <f aca="true" t="shared" si="9" ref="L173:L179">I173*K173</f>
        <v>3750.391108048741</v>
      </c>
      <c r="M173" s="257">
        <f aca="true" t="shared" si="10" ref="M173:M179">L173-I173</f>
        <v>172.88030804874097</v>
      </c>
    </row>
    <row r="174" spans="1:13" ht="15" thickBot="1">
      <c r="A174" s="20" t="s">
        <v>168</v>
      </c>
      <c r="B174" s="7" t="s">
        <v>13</v>
      </c>
      <c r="C174" s="152" t="s">
        <v>12</v>
      </c>
      <c r="D174" s="152">
        <v>6.57</v>
      </c>
      <c r="E174" s="84">
        <v>41.62</v>
      </c>
      <c r="F174" s="84">
        <v>22.33</v>
      </c>
      <c r="G174" s="87">
        <f t="shared" si="6"/>
        <v>273.4434</v>
      </c>
      <c r="H174" s="87">
        <f t="shared" si="7"/>
        <v>146.7081</v>
      </c>
      <c r="I174" s="109">
        <f t="shared" si="8"/>
        <v>420.1515</v>
      </c>
      <c r="J174" s="231"/>
      <c r="K174" s="256">
        <v>1.048324189</v>
      </c>
      <c r="L174" s="257">
        <f t="shared" si="9"/>
        <v>440.45498049463345</v>
      </c>
      <c r="M174" s="257">
        <f t="shared" si="10"/>
        <v>20.303480494633448</v>
      </c>
    </row>
    <row r="175" spans="1:13" ht="15" thickBot="1">
      <c r="A175" s="20" t="s">
        <v>169</v>
      </c>
      <c r="B175" s="14" t="s">
        <v>94</v>
      </c>
      <c r="C175" s="145" t="s">
        <v>17</v>
      </c>
      <c r="D175" s="152">
        <v>6</v>
      </c>
      <c r="E175" s="84">
        <v>180</v>
      </c>
      <c r="F175" s="84">
        <v>0</v>
      </c>
      <c r="G175" s="87">
        <f t="shared" si="6"/>
        <v>1080</v>
      </c>
      <c r="H175" s="87">
        <f t="shared" si="7"/>
        <v>0</v>
      </c>
      <c r="I175" s="109">
        <f t="shared" si="8"/>
        <v>1080</v>
      </c>
      <c r="J175" s="231"/>
      <c r="K175" s="256">
        <v>1.048324189</v>
      </c>
      <c r="L175" s="257">
        <f t="shared" si="9"/>
        <v>1132.1901241199998</v>
      </c>
      <c r="M175" s="257">
        <f t="shared" si="10"/>
        <v>52.19012411999984</v>
      </c>
    </row>
    <row r="176" spans="1:13" ht="15" thickBot="1">
      <c r="A176" s="20" t="s">
        <v>277</v>
      </c>
      <c r="B176" s="14" t="s">
        <v>274</v>
      </c>
      <c r="C176" s="145" t="s">
        <v>16</v>
      </c>
      <c r="D176" s="152">
        <v>0.01</v>
      </c>
      <c r="E176" s="84">
        <v>58.43</v>
      </c>
      <c r="F176" s="84">
        <v>13.21</v>
      </c>
      <c r="G176" s="87">
        <f t="shared" si="6"/>
        <v>0.5843</v>
      </c>
      <c r="H176" s="87">
        <f t="shared" si="7"/>
        <v>0.13210000000000002</v>
      </c>
      <c r="I176" s="109">
        <f t="shared" si="8"/>
        <v>0.7164</v>
      </c>
      <c r="J176" s="231"/>
      <c r="K176" s="256">
        <v>1.048324189</v>
      </c>
      <c r="L176" s="257">
        <f t="shared" si="9"/>
        <v>0.7510194489995999</v>
      </c>
      <c r="M176" s="257">
        <f t="shared" si="10"/>
        <v>0.0346194489995999</v>
      </c>
    </row>
    <row r="177" spans="1:13" ht="15" thickBot="1">
      <c r="A177" s="20" t="s">
        <v>278</v>
      </c>
      <c r="B177" s="14" t="s">
        <v>273</v>
      </c>
      <c r="C177" s="145" t="s">
        <v>12</v>
      </c>
      <c r="D177" s="152">
        <v>0.16</v>
      </c>
      <c r="E177" s="84">
        <v>9.51</v>
      </c>
      <c r="F177" s="84">
        <v>0.95</v>
      </c>
      <c r="G177" s="87">
        <f t="shared" si="6"/>
        <v>1.5216</v>
      </c>
      <c r="H177" s="87">
        <f t="shared" si="7"/>
        <v>0.152</v>
      </c>
      <c r="I177" s="109">
        <f t="shared" si="8"/>
        <v>1.6736</v>
      </c>
      <c r="J177" s="231"/>
      <c r="K177" s="256">
        <v>1.048324189</v>
      </c>
      <c r="L177" s="257">
        <f t="shared" si="9"/>
        <v>1.7544753627103997</v>
      </c>
      <c r="M177" s="257">
        <f t="shared" si="10"/>
        <v>0.08087536271039975</v>
      </c>
    </row>
    <row r="178" spans="1:13" ht="15" thickBot="1">
      <c r="A178" s="20" t="s">
        <v>283</v>
      </c>
      <c r="B178" s="14" t="s">
        <v>281</v>
      </c>
      <c r="C178" s="145" t="s">
        <v>17</v>
      </c>
      <c r="D178" s="142"/>
      <c r="E178" s="84">
        <v>0</v>
      </c>
      <c r="F178" s="84">
        <v>5.29</v>
      </c>
      <c r="G178" s="87">
        <f t="shared" si="6"/>
        <v>0</v>
      </c>
      <c r="H178" s="87">
        <f t="shared" si="7"/>
        <v>0</v>
      </c>
      <c r="I178" s="109">
        <f t="shared" si="8"/>
        <v>0</v>
      </c>
      <c r="J178" s="231"/>
      <c r="K178" s="256">
        <v>1.048324189</v>
      </c>
      <c r="L178" s="257">
        <f t="shared" si="9"/>
        <v>0</v>
      </c>
      <c r="M178" s="257">
        <f t="shared" si="10"/>
        <v>0</v>
      </c>
    </row>
    <row r="179" spans="1:13" ht="15" thickBot="1">
      <c r="A179" s="20" t="s">
        <v>284</v>
      </c>
      <c r="B179" s="14" t="s">
        <v>282</v>
      </c>
      <c r="C179" s="142" t="s">
        <v>15</v>
      </c>
      <c r="D179" s="142">
        <v>96.8</v>
      </c>
      <c r="E179" s="84">
        <v>5.59</v>
      </c>
      <c r="F179" s="84">
        <v>6.9</v>
      </c>
      <c r="G179" s="87">
        <f t="shared" si="6"/>
        <v>541.112</v>
      </c>
      <c r="H179" s="87">
        <f t="shared" si="7"/>
        <v>667.92</v>
      </c>
      <c r="I179" s="109">
        <f t="shared" si="8"/>
        <v>1209.032</v>
      </c>
      <c r="J179" s="231"/>
      <c r="K179" s="256">
        <v>1.048324189</v>
      </c>
      <c r="L179" s="257">
        <f t="shared" si="9"/>
        <v>1267.4574908750478</v>
      </c>
      <c r="M179" s="257">
        <f t="shared" si="10"/>
        <v>58.4254908750479</v>
      </c>
    </row>
    <row r="180" spans="1:13" ht="15" thickBot="1">
      <c r="A180" s="20"/>
      <c r="B180" s="7"/>
      <c r="C180" s="152"/>
      <c r="D180" s="152"/>
      <c r="E180" s="84"/>
      <c r="F180" s="84"/>
      <c r="G180" s="87"/>
      <c r="H180" s="87"/>
      <c r="I180" s="109"/>
      <c r="J180" s="231"/>
      <c r="K180" s="254"/>
      <c r="L180" s="254"/>
      <c r="M180" s="254"/>
    </row>
    <row r="181" spans="1:13" s="60" customFormat="1" ht="15" thickBot="1">
      <c r="A181" s="58" t="s">
        <v>165</v>
      </c>
      <c r="B181" s="59" t="s">
        <v>114</v>
      </c>
      <c r="C181" s="149"/>
      <c r="D181" s="149"/>
      <c r="E181" s="83"/>
      <c r="F181" s="83"/>
      <c r="G181" s="90"/>
      <c r="H181" s="90"/>
      <c r="I181" s="112"/>
      <c r="J181" s="240">
        <f>I182+I183</f>
        <v>250.1435</v>
      </c>
      <c r="K181" s="253"/>
      <c r="L181" s="253"/>
      <c r="M181" s="253"/>
    </row>
    <row r="182" spans="1:13" ht="39" thickBot="1">
      <c r="A182" s="20" t="s">
        <v>170</v>
      </c>
      <c r="B182" s="14" t="s">
        <v>101</v>
      </c>
      <c r="C182" s="144" t="s">
        <v>12</v>
      </c>
      <c r="D182" s="144">
        <v>2.4</v>
      </c>
      <c r="E182" s="84">
        <v>61.12</v>
      </c>
      <c r="F182" s="84">
        <v>30.05</v>
      </c>
      <c r="G182" s="87">
        <f>D182*E182</f>
        <v>146.688</v>
      </c>
      <c r="H182" s="87">
        <f>D182*F182</f>
        <v>72.12</v>
      </c>
      <c r="I182" s="109">
        <f>G182+H182</f>
        <v>218.808</v>
      </c>
      <c r="J182" s="231"/>
      <c r="K182" s="256">
        <v>1.048324189</v>
      </c>
      <c r="L182" s="257">
        <f>I182*K182</f>
        <v>229.38171914671196</v>
      </c>
      <c r="M182" s="257">
        <f>L182-I182</f>
        <v>10.573719146711966</v>
      </c>
    </row>
    <row r="183" spans="1:13" ht="15" thickBot="1">
      <c r="A183" s="20" t="s">
        <v>171</v>
      </c>
      <c r="B183" s="7" t="s">
        <v>95</v>
      </c>
      <c r="C183" s="144" t="s">
        <v>12</v>
      </c>
      <c r="D183" s="144">
        <v>0.49</v>
      </c>
      <c r="E183" s="84">
        <v>41.62</v>
      </c>
      <c r="F183" s="84">
        <v>22.33</v>
      </c>
      <c r="G183" s="87">
        <f>D183*E183</f>
        <v>20.3938</v>
      </c>
      <c r="H183" s="87">
        <f>D183*F183</f>
        <v>10.941699999999999</v>
      </c>
      <c r="I183" s="109">
        <f>G183+H183</f>
        <v>31.335499999999996</v>
      </c>
      <c r="J183" s="231"/>
      <c r="K183" s="256">
        <v>1.048324189</v>
      </c>
      <c r="L183" s="257">
        <f>I183*K183</f>
        <v>32.84976262440949</v>
      </c>
      <c r="M183" s="257">
        <f>L183-I183</f>
        <v>1.514262624409497</v>
      </c>
    </row>
    <row r="184" spans="1:13" ht="15" thickBot="1">
      <c r="A184" s="20"/>
      <c r="B184" s="7"/>
      <c r="C184" s="152"/>
      <c r="D184" s="152"/>
      <c r="E184" s="84"/>
      <c r="F184" s="84"/>
      <c r="G184" s="87"/>
      <c r="H184" s="87"/>
      <c r="I184" s="109"/>
      <c r="J184" s="231"/>
      <c r="K184" s="254"/>
      <c r="L184" s="254"/>
      <c r="M184" s="254"/>
    </row>
    <row r="185" spans="1:13" s="60" customFormat="1" ht="15" thickBot="1">
      <c r="A185" s="58" t="s">
        <v>166</v>
      </c>
      <c r="B185" s="59" t="s">
        <v>115</v>
      </c>
      <c r="C185" s="149"/>
      <c r="D185" s="149"/>
      <c r="E185" s="83"/>
      <c r="F185" s="83"/>
      <c r="G185" s="90"/>
      <c r="H185" s="90"/>
      <c r="I185" s="112"/>
      <c r="J185" s="240">
        <f>I186+I187+I188+I189+I190</f>
        <v>6123.215299999999</v>
      </c>
      <c r="K185" s="253"/>
      <c r="L185" s="253"/>
      <c r="M185" s="253"/>
    </row>
    <row r="186" spans="1:13" ht="39" thickBot="1">
      <c r="A186" s="20" t="s">
        <v>172</v>
      </c>
      <c r="B186" s="7" t="s">
        <v>100</v>
      </c>
      <c r="C186" s="144" t="s">
        <v>12</v>
      </c>
      <c r="D186" s="144">
        <v>37.01</v>
      </c>
      <c r="E186" s="84">
        <v>61.12</v>
      </c>
      <c r="F186" s="84">
        <v>30.05</v>
      </c>
      <c r="G186" s="87">
        <f>D186*E186</f>
        <v>2262.0512</v>
      </c>
      <c r="H186" s="87">
        <f>D186*F186</f>
        <v>1112.1505</v>
      </c>
      <c r="I186" s="109">
        <f>G186+H186</f>
        <v>3374.2016999999996</v>
      </c>
      <c r="J186" s="231"/>
      <c r="K186" s="256">
        <v>1.048324189</v>
      </c>
      <c r="L186" s="257">
        <f>I186*K186</f>
        <v>3537.2572606749204</v>
      </c>
      <c r="M186" s="257">
        <f>L186-I186</f>
        <v>163.0555606749208</v>
      </c>
    </row>
    <row r="187" spans="1:13" ht="26.25" thickBot="1">
      <c r="A187" s="20" t="s">
        <v>173</v>
      </c>
      <c r="B187" s="14" t="s">
        <v>123</v>
      </c>
      <c r="C187" s="144" t="s">
        <v>16</v>
      </c>
      <c r="D187" s="144">
        <v>1.18</v>
      </c>
      <c r="E187" s="84">
        <v>704.75</v>
      </c>
      <c r="F187" s="84">
        <v>444.03</v>
      </c>
      <c r="G187" s="87">
        <f>D187*E187</f>
        <v>831.6049999999999</v>
      </c>
      <c r="H187" s="87">
        <f>D187*F187</f>
        <v>523.9553999999999</v>
      </c>
      <c r="I187" s="109">
        <f>G187+H187</f>
        <v>1355.5603999999998</v>
      </c>
      <c r="J187" s="231"/>
      <c r="K187" s="256">
        <v>1.048324189</v>
      </c>
      <c r="L187" s="257">
        <f>I187*K187</f>
        <v>1421.0667569705154</v>
      </c>
      <c r="M187" s="257">
        <f>L187-I187</f>
        <v>65.50635697051553</v>
      </c>
    </row>
    <row r="188" spans="1:13" ht="15" thickBot="1">
      <c r="A188" s="20" t="s">
        <v>174</v>
      </c>
      <c r="B188" s="14" t="s">
        <v>99</v>
      </c>
      <c r="C188" s="144" t="s">
        <v>12</v>
      </c>
      <c r="D188" s="144">
        <v>12.86</v>
      </c>
      <c r="E188" s="84">
        <v>17.79</v>
      </c>
      <c r="F188" s="84">
        <v>8.24</v>
      </c>
      <c r="G188" s="87">
        <f>D188*E188</f>
        <v>228.77939999999998</v>
      </c>
      <c r="H188" s="87">
        <f>D188*F188</f>
        <v>105.9664</v>
      </c>
      <c r="I188" s="109">
        <f>G188+H188</f>
        <v>334.7458</v>
      </c>
      <c r="J188" s="231"/>
      <c r="K188" s="256">
        <v>1.048324189</v>
      </c>
      <c r="L188" s="257">
        <f>I188*K188</f>
        <v>350.92211930615616</v>
      </c>
      <c r="M188" s="257">
        <f>L188-I188</f>
        <v>16.176319306156188</v>
      </c>
    </row>
    <row r="189" spans="1:13" ht="15" thickBot="1">
      <c r="A189" s="20" t="s">
        <v>275</v>
      </c>
      <c r="B189" s="14" t="s">
        <v>272</v>
      </c>
      <c r="C189" s="144" t="s">
        <v>16</v>
      </c>
      <c r="D189" s="144">
        <v>11.68</v>
      </c>
      <c r="E189" s="84">
        <v>53.94</v>
      </c>
      <c r="F189" s="84">
        <v>23.78</v>
      </c>
      <c r="G189" s="87">
        <f>D189*E189</f>
        <v>630.0192</v>
      </c>
      <c r="H189" s="87">
        <f>D189*F189</f>
        <v>277.7504</v>
      </c>
      <c r="I189" s="109">
        <f>G189+H189</f>
        <v>907.7696</v>
      </c>
      <c r="J189" s="231"/>
      <c r="K189" s="256">
        <v>1.048324189</v>
      </c>
      <c r="L189" s="257">
        <f>I189*K189</f>
        <v>951.6368297188543</v>
      </c>
      <c r="M189" s="257">
        <f>L189-I189</f>
        <v>43.86722971885433</v>
      </c>
    </row>
    <row r="190" spans="1:13" ht="15" thickBot="1">
      <c r="A190" s="20" t="s">
        <v>276</v>
      </c>
      <c r="B190" s="14" t="s">
        <v>273</v>
      </c>
      <c r="C190" s="144" t="s">
        <v>12</v>
      </c>
      <c r="D190" s="144">
        <v>14.43</v>
      </c>
      <c r="E190" s="84">
        <v>9.51</v>
      </c>
      <c r="F190" s="84">
        <v>0.95</v>
      </c>
      <c r="G190" s="87">
        <f>D190*E190</f>
        <v>137.2293</v>
      </c>
      <c r="H190" s="87">
        <f>D190*F190</f>
        <v>13.708499999999999</v>
      </c>
      <c r="I190" s="109">
        <f>G190+H190</f>
        <v>150.93779999999998</v>
      </c>
      <c r="J190" s="231"/>
      <c r="K190" s="256">
        <v>1.048324189</v>
      </c>
      <c r="L190" s="257">
        <f>I190*K190</f>
        <v>158.23174677444416</v>
      </c>
      <c r="M190" s="257">
        <f>L190-I190</f>
        <v>7.29394677444418</v>
      </c>
    </row>
    <row r="191" spans="1:13" ht="15" thickBot="1">
      <c r="A191" s="20"/>
      <c r="B191" s="4"/>
      <c r="C191" s="144"/>
      <c r="D191" s="144"/>
      <c r="E191" s="115"/>
      <c r="F191" s="115"/>
      <c r="G191" s="87"/>
      <c r="H191" s="87"/>
      <c r="I191" s="109"/>
      <c r="J191" s="231"/>
      <c r="K191" s="254"/>
      <c r="L191" s="254"/>
      <c r="M191" s="254"/>
    </row>
    <row r="192" spans="1:13" s="60" customFormat="1" ht="15.75" thickBot="1">
      <c r="A192" s="58" t="s">
        <v>505</v>
      </c>
      <c r="B192" s="59" t="s">
        <v>93</v>
      </c>
      <c r="C192" s="149"/>
      <c r="D192" s="149"/>
      <c r="E192" s="111"/>
      <c r="F192" s="111"/>
      <c r="G192" s="90"/>
      <c r="H192" s="90"/>
      <c r="I192" s="112"/>
      <c r="J192" s="239">
        <f>J193</f>
        <v>8945.2385</v>
      </c>
      <c r="K192" s="253"/>
      <c r="L192" s="253"/>
      <c r="M192" s="253"/>
    </row>
    <row r="193" spans="1:13" s="60" customFormat="1" ht="15" thickBot="1">
      <c r="A193" s="58" t="s">
        <v>175</v>
      </c>
      <c r="B193" s="59" t="s">
        <v>116</v>
      </c>
      <c r="C193" s="149"/>
      <c r="D193" s="149"/>
      <c r="E193" s="111"/>
      <c r="F193" s="111"/>
      <c r="G193" s="90"/>
      <c r="H193" s="90"/>
      <c r="I193" s="112"/>
      <c r="J193" s="240">
        <f>SUM(I194:I197)</f>
        <v>8945.2385</v>
      </c>
      <c r="K193" s="253"/>
      <c r="L193" s="253"/>
      <c r="M193" s="253"/>
    </row>
    <row r="194" spans="1:13" ht="26.25" thickBot="1">
      <c r="A194" s="20" t="s">
        <v>176</v>
      </c>
      <c r="B194" s="14" t="s">
        <v>358</v>
      </c>
      <c r="C194" s="144" t="s">
        <v>12</v>
      </c>
      <c r="D194" s="145">
        <v>78.65</v>
      </c>
      <c r="E194" s="85">
        <v>2.9</v>
      </c>
      <c r="F194" s="85">
        <v>2.14</v>
      </c>
      <c r="G194" s="87">
        <f>D194*E194</f>
        <v>228.085</v>
      </c>
      <c r="H194" s="87">
        <f>D194*F194</f>
        <v>168.31100000000004</v>
      </c>
      <c r="I194" s="109">
        <f>G194+H194</f>
        <v>396.3960000000001</v>
      </c>
      <c r="J194" s="231"/>
      <c r="K194" s="256">
        <v>1.048324189</v>
      </c>
      <c r="L194" s="257">
        <f>I194*K194</f>
        <v>415.55151522284405</v>
      </c>
      <c r="M194" s="257">
        <f>L194-I194</f>
        <v>19.155515222843974</v>
      </c>
    </row>
    <row r="195" spans="1:13" ht="26.25" thickBot="1">
      <c r="A195" s="32" t="s">
        <v>177</v>
      </c>
      <c r="B195" s="14" t="s">
        <v>359</v>
      </c>
      <c r="C195" s="145" t="s">
        <v>12</v>
      </c>
      <c r="D195" s="145">
        <v>34.51</v>
      </c>
      <c r="E195" s="85">
        <v>14.05</v>
      </c>
      <c r="F195" s="85">
        <v>11.47</v>
      </c>
      <c r="G195" s="87">
        <f>D195*E195</f>
        <v>484.8655</v>
      </c>
      <c r="H195" s="87">
        <f>D195*F195</f>
        <v>395.8297</v>
      </c>
      <c r="I195" s="109">
        <f>G195+H195</f>
        <v>880.6952</v>
      </c>
      <c r="J195" s="231"/>
      <c r="K195" s="256">
        <v>1.048324189</v>
      </c>
      <c r="L195" s="257">
        <f>I195*K195</f>
        <v>923.2540812961927</v>
      </c>
      <c r="M195" s="257">
        <f>L195-I195</f>
        <v>42.55888129619268</v>
      </c>
    </row>
    <row r="196" spans="1:13" ht="26.25" thickBot="1">
      <c r="A196" s="32" t="s">
        <v>178</v>
      </c>
      <c r="B196" s="14" t="s">
        <v>360</v>
      </c>
      <c r="C196" s="145" t="s">
        <v>12</v>
      </c>
      <c r="D196" s="145">
        <v>78.74</v>
      </c>
      <c r="E196" s="85">
        <v>14.05</v>
      </c>
      <c r="F196" s="85">
        <v>11.47</v>
      </c>
      <c r="G196" s="87">
        <f>D196*E196</f>
        <v>1106.297</v>
      </c>
      <c r="H196" s="87">
        <f>D196*F196</f>
        <v>903.1478</v>
      </c>
      <c r="I196" s="109">
        <f>G196+H196</f>
        <v>2009.4448</v>
      </c>
      <c r="J196" s="231"/>
      <c r="K196" s="256">
        <v>1.048324189</v>
      </c>
      <c r="L196" s="257">
        <f>I196*K196</f>
        <v>2106.549590300267</v>
      </c>
      <c r="M196" s="257">
        <f>L196-I196</f>
        <v>97.10479030026704</v>
      </c>
    </row>
    <row r="197" spans="1:13" ht="15" customHeight="1" thickBot="1">
      <c r="A197" s="32" t="s">
        <v>298</v>
      </c>
      <c r="B197" s="185" t="s">
        <v>361</v>
      </c>
      <c r="C197" s="145" t="s">
        <v>12</v>
      </c>
      <c r="D197" s="145">
        <v>190.85</v>
      </c>
      <c r="E197" s="85">
        <v>29.25</v>
      </c>
      <c r="F197" s="85">
        <v>0.4</v>
      </c>
      <c r="G197" s="87">
        <f>D197*E197</f>
        <v>5582.3625</v>
      </c>
      <c r="H197" s="87">
        <f>D197*F197</f>
        <v>76.34</v>
      </c>
      <c r="I197" s="109">
        <f>G197+H197</f>
        <v>5658.7025</v>
      </c>
      <c r="J197" s="231"/>
      <c r="K197" s="256">
        <v>1.048324189</v>
      </c>
      <c r="L197" s="257">
        <f>I197*K197</f>
        <v>5932.154709104772</v>
      </c>
      <c r="M197" s="257">
        <f>L197-I197</f>
        <v>273.452209104772</v>
      </c>
    </row>
    <row r="198" spans="1:13" ht="15" thickBot="1">
      <c r="A198" s="20"/>
      <c r="B198" s="7"/>
      <c r="C198" s="152"/>
      <c r="D198" s="152"/>
      <c r="E198" s="113"/>
      <c r="F198" s="113"/>
      <c r="G198" s="87"/>
      <c r="H198" s="87"/>
      <c r="I198" s="109"/>
      <c r="J198" s="231"/>
      <c r="K198" s="254"/>
      <c r="L198" s="254"/>
      <c r="M198" s="254"/>
    </row>
    <row r="199" spans="1:13" s="60" customFormat="1" ht="15.75" thickBot="1">
      <c r="A199" s="58" t="s">
        <v>506</v>
      </c>
      <c r="B199" s="59" t="s">
        <v>73</v>
      </c>
      <c r="C199" s="149"/>
      <c r="D199" s="149"/>
      <c r="E199" s="111"/>
      <c r="F199" s="111"/>
      <c r="G199" s="90"/>
      <c r="H199" s="90"/>
      <c r="I199" s="112"/>
      <c r="J199" s="239">
        <f>J200+J229+J277</f>
        <v>7635.1867</v>
      </c>
      <c r="K199" s="253"/>
      <c r="L199" s="253"/>
      <c r="M199" s="253"/>
    </row>
    <row r="200" spans="1:13" s="60" customFormat="1" ht="15" thickBot="1">
      <c r="A200" s="48" t="s">
        <v>179</v>
      </c>
      <c r="B200" s="51" t="s">
        <v>257</v>
      </c>
      <c r="C200" s="141"/>
      <c r="D200" s="141"/>
      <c r="E200" s="83"/>
      <c r="F200" s="83"/>
      <c r="G200" s="90"/>
      <c r="H200" s="90"/>
      <c r="I200" s="112"/>
      <c r="J200" s="240">
        <f>SUM(I202:I227)</f>
        <v>3647.6801000000005</v>
      </c>
      <c r="K200" s="253"/>
      <c r="L200" s="253"/>
      <c r="M200" s="253"/>
    </row>
    <row r="201" spans="1:13" ht="15" thickBot="1">
      <c r="A201" s="35"/>
      <c r="B201" s="36"/>
      <c r="C201" s="145"/>
      <c r="D201" s="145"/>
      <c r="E201" s="85"/>
      <c r="F201" s="85"/>
      <c r="G201" s="87"/>
      <c r="H201" s="87"/>
      <c r="I201" s="109"/>
      <c r="J201" s="231"/>
      <c r="K201" s="254"/>
      <c r="L201" s="254"/>
      <c r="M201" s="254"/>
    </row>
    <row r="202" spans="1:13" ht="15" thickBot="1">
      <c r="A202" s="35" t="s">
        <v>180</v>
      </c>
      <c r="B202" s="36" t="s">
        <v>74</v>
      </c>
      <c r="C202" s="142" t="s">
        <v>17</v>
      </c>
      <c r="D202" s="142">
        <v>7</v>
      </c>
      <c r="E202" s="84">
        <v>36.07</v>
      </c>
      <c r="F202" s="84">
        <v>8.21</v>
      </c>
      <c r="G202" s="87">
        <f aca="true" t="shared" si="11" ref="G202:G265">D202*E202</f>
        <v>252.49</v>
      </c>
      <c r="H202" s="87">
        <f aca="true" t="shared" si="12" ref="H202:H265">D202*F202</f>
        <v>57.470000000000006</v>
      </c>
      <c r="I202" s="109">
        <f aca="true" t="shared" si="13" ref="I202:I265">G202+H202</f>
        <v>309.96000000000004</v>
      </c>
      <c r="J202" s="231"/>
      <c r="K202" s="256">
        <v>1.048324189</v>
      </c>
      <c r="L202" s="257">
        <f aca="true" t="shared" si="14" ref="L202:L227">I202*K202</f>
        <v>324.93856562244</v>
      </c>
      <c r="M202" s="257">
        <f aca="true" t="shared" si="15" ref="M202:M227">L202-I202</f>
        <v>14.978565622439987</v>
      </c>
    </row>
    <row r="203" spans="1:13" ht="15" thickBot="1">
      <c r="A203" s="35" t="s">
        <v>299</v>
      </c>
      <c r="B203" s="36" t="s">
        <v>75</v>
      </c>
      <c r="C203" s="142" t="s">
        <v>17</v>
      </c>
      <c r="D203" s="142">
        <v>3</v>
      </c>
      <c r="E203" s="84">
        <v>15.02</v>
      </c>
      <c r="F203" s="84">
        <v>7.27</v>
      </c>
      <c r="G203" s="87">
        <f t="shared" si="11"/>
        <v>45.06</v>
      </c>
      <c r="H203" s="87">
        <f t="shared" si="12"/>
        <v>21.81</v>
      </c>
      <c r="I203" s="109">
        <f t="shared" si="13"/>
        <v>66.87</v>
      </c>
      <c r="J203" s="231"/>
      <c r="K203" s="256">
        <v>1.048324189</v>
      </c>
      <c r="L203" s="257">
        <f t="shared" si="14"/>
        <v>70.10143851843</v>
      </c>
      <c r="M203" s="257">
        <f t="shared" si="15"/>
        <v>3.2314385184299965</v>
      </c>
    </row>
    <row r="204" spans="1:13" ht="15" thickBot="1">
      <c r="A204" s="35" t="s">
        <v>181</v>
      </c>
      <c r="B204" s="36" t="s">
        <v>76</v>
      </c>
      <c r="C204" s="142" t="s">
        <v>17</v>
      </c>
      <c r="D204" s="142">
        <v>4</v>
      </c>
      <c r="E204" s="84">
        <v>21.89</v>
      </c>
      <c r="F204" s="84">
        <v>7.27</v>
      </c>
      <c r="G204" s="87">
        <f t="shared" si="11"/>
        <v>87.56</v>
      </c>
      <c r="H204" s="87">
        <f t="shared" si="12"/>
        <v>29.08</v>
      </c>
      <c r="I204" s="109">
        <f t="shared" si="13"/>
        <v>116.64</v>
      </c>
      <c r="J204" s="231"/>
      <c r="K204" s="256">
        <v>1.048324189</v>
      </c>
      <c r="L204" s="257">
        <f t="shared" si="14"/>
        <v>122.27653340495999</v>
      </c>
      <c r="M204" s="257">
        <f t="shared" si="15"/>
        <v>5.636533404959991</v>
      </c>
    </row>
    <row r="205" spans="1:13" ht="15" thickBot="1">
      <c r="A205" s="35" t="s">
        <v>182</v>
      </c>
      <c r="B205" s="36" t="s">
        <v>240</v>
      </c>
      <c r="C205" s="142" t="s">
        <v>17</v>
      </c>
      <c r="D205" s="142">
        <v>1</v>
      </c>
      <c r="E205" s="84">
        <v>10.99</v>
      </c>
      <c r="F205" s="84">
        <v>2.27</v>
      </c>
      <c r="G205" s="87">
        <f t="shared" si="11"/>
        <v>10.99</v>
      </c>
      <c r="H205" s="87">
        <f t="shared" si="12"/>
        <v>2.27</v>
      </c>
      <c r="I205" s="109">
        <f t="shared" si="13"/>
        <v>13.26</v>
      </c>
      <c r="J205" s="231"/>
      <c r="K205" s="256">
        <v>1.048324189</v>
      </c>
      <c r="L205" s="257">
        <f t="shared" si="14"/>
        <v>13.900778746139999</v>
      </c>
      <c r="M205" s="257">
        <f t="shared" si="15"/>
        <v>0.6407787461399987</v>
      </c>
    </row>
    <row r="206" spans="1:13" ht="26.25" thickBot="1">
      <c r="A206" s="35" t="s">
        <v>183</v>
      </c>
      <c r="B206" s="36" t="s">
        <v>20</v>
      </c>
      <c r="C206" s="142" t="s">
        <v>17</v>
      </c>
      <c r="D206" s="142">
        <v>4</v>
      </c>
      <c r="E206" s="84">
        <v>5.98</v>
      </c>
      <c r="F206" s="84">
        <v>0.82</v>
      </c>
      <c r="G206" s="87">
        <f t="shared" si="11"/>
        <v>23.92</v>
      </c>
      <c r="H206" s="87">
        <f t="shared" si="12"/>
        <v>3.28</v>
      </c>
      <c r="I206" s="109">
        <f t="shared" si="13"/>
        <v>27.200000000000003</v>
      </c>
      <c r="J206" s="231"/>
      <c r="K206" s="256">
        <v>1.048324189</v>
      </c>
      <c r="L206" s="257">
        <f t="shared" si="14"/>
        <v>28.5144179408</v>
      </c>
      <c r="M206" s="257">
        <f t="shared" si="15"/>
        <v>1.3144179407999985</v>
      </c>
    </row>
    <row r="207" spans="1:13" ht="26.25" thickBot="1">
      <c r="A207" s="35" t="s">
        <v>184</v>
      </c>
      <c r="B207" s="36" t="s">
        <v>21</v>
      </c>
      <c r="C207" s="142" t="s">
        <v>17</v>
      </c>
      <c r="D207" s="142">
        <v>4</v>
      </c>
      <c r="E207" s="84">
        <v>9.24</v>
      </c>
      <c r="F207" s="84">
        <v>0.82</v>
      </c>
      <c r="G207" s="87">
        <f t="shared" si="11"/>
        <v>36.96</v>
      </c>
      <c r="H207" s="87">
        <f t="shared" si="12"/>
        <v>3.28</v>
      </c>
      <c r="I207" s="109">
        <f t="shared" si="13"/>
        <v>40.24</v>
      </c>
      <c r="J207" s="231"/>
      <c r="K207" s="256">
        <v>1.048324189</v>
      </c>
      <c r="L207" s="257">
        <f t="shared" si="14"/>
        <v>42.18456536536</v>
      </c>
      <c r="M207" s="257">
        <f t="shared" si="15"/>
        <v>1.944565365359999</v>
      </c>
    </row>
    <row r="208" spans="1:13" ht="15" thickBot="1">
      <c r="A208" s="35" t="s">
        <v>185</v>
      </c>
      <c r="B208" s="36" t="s">
        <v>82</v>
      </c>
      <c r="C208" s="142" t="s">
        <v>17</v>
      </c>
      <c r="D208" s="142">
        <v>4</v>
      </c>
      <c r="E208" s="84">
        <v>0.94</v>
      </c>
      <c r="F208" s="84">
        <v>0</v>
      </c>
      <c r="G208" s="87">
        <f t="shared" si="11"/>
        <v>3.76</v>
      </c>
      <c r="H208" s="87">
        <f t="shared" si="12"/>
        <v>0</v>
      </c>
      <c r="I208" s="109">
        <f t="shared" si="13"/>
        <v>3.76</v>
      </c>
      <c r="J208" s="231"/>
      <c r="K208" s="256">
        <v>1.048324189</v>
      </c>
      <c r="L208" s="257">
        <f t="shared" si="14"/>
        <v>3.9416989506399993</v>
      </c>
      <c r="M208" s="257">
        <f t="shared" si="15"/>
        <v>0.18169895063999952</v>
      </c>
    </row>
    <row r="209" spans="1:13" ht="15" thickBot="1">
      <c r="A209" s="35" t="s">
        <v>186</v>
      </c>
      <c r="B209" s="36" t="s">
        <v>83</v>
      </c>
      <c r="C209" s="142" t="s">
        <v>17</v>
      </c>
      <c r="D209" s="142">
        <v>11</v>
      </c>
      <c r="E209" s="84">
        <v>0.4</v>
      </c>
      <c r="F209" s="84">
        <v>0</v>
      </c>
      <c r="G209" s="87">
        <f t="shared" si="11"/>
        <v>4.4</v>
      </c>
      <c r="H209" s="87">
        <f t="shared" si="12"/>
        <v>0</v>
      </c>
      <c r="I209" s="109">
        <f t="shared" si="13"/>
        <v>4.4</v>
      </c>
      <c r="J209" s="231"/>
      <c r="K209" s="256">
        <v>1.048324189</v>
      </c>
      <c r="L209" s="257">
        <f t="shared" si="14"/>
        <v>4.6126264316</v>
      </c>
      <c r="M209" s="257">
        <f t="shared" si="15"/>
        <v>0.2126264315999995</v>
      </c>
    </row>
    <row r="210" spans="1:13" ht="15" thickBot="1">
      <c r="A210" s="35" t="s">
        <v>187</v>
      </c>
      <c r="B210" s="36" t="s">
        <v>22</v>
      </c>
      <c r="C210" s="142" t="s">
        <v>17</v>
      </c>
      <c r="D210" s="142">
        <v>23</v>
      </c>
      <c r="E210" s="84">
        <v>0.35</v>
      </c>
      <c r="F210" s="84">
        <v>1.63</v>
      </c>
      <c r="G210" s="87">
        <f t="shared" si="11"/>
        <v>8.049999999999999</v>
      </c>
      <c r="H210" s="87">
        <f t="shared" si="12"/>
        <v>37.489999999999995</v>
      </c>
      <c r="I210" s="109">
        <f t="shared" si="13"/>
        <v>45.53999999999999</v>
      </c>
      <c r="J210" s="231"/>
      <c r="K210" s="256">
        <v>1.048324189</v>
      </c>
      <c r="L210" s="257">
        <f t="shared" si="14"/>
        <v>47.74068356705999</v>
      </c>
      <c r="M210" s="257">
        <f t="shared" si="15"/>
        <v>2.200683567059997</v>
      </c>
    </row>
    <row r="211" spans="1:13" ht="15" thickBot="1">
      <c r="A211" s="35" t="s">
        <v>188</v>
      </c>
      <c r="B211" s="36" t="s">
        <v>236</v>
      </c>
      <c r="C211" s="142" t="s">
        <v>17</v>
      </c>
      <c r="D211" s="142">
        <v>1</v>
      </c>
      <c r="E211" s="84">
        <v>0.93</v>
      </c>
      <c r="F211" s="84">
        <v>1.63</v>
      </c>
      <c r="G211" s="87">
        <f t="shared" si="11"/>
        <v>0.93</v>
      </c>
      <c r="H211" s="87">
        <f t="shared" si="12"/>
        <v>1.63</v>
      </c>
      <c r="I211" s="109">
        <f t="shared" si="13"/>
        <v>2.56</v>
      </c>
      <c r="J211" s="231"/>
      <c r="K211" s="256">
        <v>1.048324189</v>
      </c>
      <c r="L211" s="257">
        <f t="shared" si="14"/>
        <v>2.68370992384</v>
      </c>
      <c r="M211" s="257">
        <f t="shared" si="15"/>
        <v>0.1237099238399999</v>
      </c>
    </row>
    <row r="212" spans="1:13" ht="15" thickBot="1">
      <c r="A212" s="35" t="s">
        <v>189</v>
      </c>
      <c r="B212" s="36" t="s">
        <v>23</v>
      </c>
      <c r="C212" s="142" t="s">
        <v>17</v>
      </c>
      <c r="D212" s="142">
        <v>18</v>
      </c>
      <c r="E212" s="84">
        <v>3.07</v>
      </c>
      <c r="F212" s="84">
        <v>1.81</v>
      </c>
      <c r="G212" s="87">
        <f t="shared" si="11"/>
        <v>55.26</v>
      </c>
      <c r="H212" s="87">
        <f t="shared" si="12"/>
        <v>32.58</v>
      </c>
      <c r="I212" s="109">
        <f t="shared" si="13"/>
        <v>87.84</v>
      </c>
      <c r="J212" s="231"/>
      <c r="K212" s="256">
        <v>1.048324189</v>
      </c>
      <c r="L212" s="257">
        <f t="shared" si="14"/>
        <v>92.08479676175999</v>
      </c>
      <c r="M212" s="257">
        <f t="shared" si="15"/>
        <v>4.244796761759986</v>
      </c>
    </row>
    <row r="213" spans="1:13" ht="15" thickBot="1">
      <c r="A213" s="35" t="s">
        <v>190</v>
      </c>
      <c r="B213" s="36" t="s">
        <v>24</v>
      </c>
      <c r="C213" s="142" t="s">
        <v>17</v>
      </c>
      <c r="D213" s="142">
        <v>1</v>
      </c>
      <c r="E213" s="84">
        <v>3.65</v>
      </c>
      <c r="F213" s="84">
        <v>1.81</v>
      </c>
      <c r="G213" s="87">
        <f t="shared" si="11"/>
        <v>3.65</v>
      </c>
      <c r="H213" s="87">
        <f t="shared" si="12"/>
        <v>1.81</v>
      </c>
      <c r="I213" s="109">
        <f t="shared" si="13"/>
        <v>5.46</v>
      </c>
      <c r="J213" s="231"/>
      <c r="K213" s="256">
        <v>1.048324189</v>
      </c>
      <c r="L213" s="257">
        <f t="shared" si="14"/>
        <v>5.723850071939999</v>
      </c>
      <c r="M213" s="257">
        <f t="shared" si="15"/>
        <v>0.26385007193999943</v>
      </c>
    </row>
    <row r="214" spans="1:13" ht="15" thickBot="1">
      <c r="A214" s="35" t="s">
        <v>191</v>
      </c>
      <c r="B214" s="36" t="s">
        <v>25</v>
      </c>
      <c r="C214" s="142" t="s">
        <v>17</v>
      </c>
      <c r="D214" s="142">
        <v>4</v>
      </c>
      <c r="E214" s="84">
        <v>2.78</v>
      </c>
      <c r="F214" s="84">
        <v>1.73</v>
      </c>
      <c r="G214" s="87">
        <f t="shared" si="11"/>
        <v>11.12</v>
      </c>
      <c r="H214" s="87">
        <f t="shared" si="12"/>
        <v>6.92</v>
      </c>
      <c r="I214" s="109">
        <f t="shared" si="13"/>
        <v>18.04</v>
      </c>
      <c r="J214" s="231"/>
      <c r="K214" s="256">
        <v>1.048324189</v>
      </c>
      <c r="L214" s="257">
        <f t="shared" si="14"/>
        <v>18.911768369559997</v>
      </c>
      <c r="M214" s="257">
        <f t="shared" si="15"/>
        <v>0.871768369559998</v>
      </c>
    </row>
    <row r="215" spans="1:13" ht="15" thickBot="1">
      <c r="A215" s="35" t="s">
        <v>192</v>
      </c>
      <c r="B215" s="36" t="s">
        <v>26</v>
      </c>
      <c r="C215" s="142" t="s">
        <v>17</v>
      </c>
      <c r="D215" s="142">
        <v>18</v>
      </c>
      <c r="E215" s="84">
        <v>0.54</v>
      </c>
      <c r="F215" s="84">
        <v>1.73</v>
      </c>
      <c r="G215" s="87">
        <f t="shared" si="11"/>
        <v>9.72</v>
      </c>
      <c r="H215" s="87">
        <f t="shared" si="12"/>
        <v>31.14</v>
      </c>
      <c r="I215" s="109">
        <f t="shared" si="13"/>
        <v>40.86</v>
      </c>
      <c r="J215" s="231"/>
      <c r="K215" s="256">
        <v>1.048324189</v>
      </c>
      <c r="L215" s="257">
        <f t="shared" si="14"/>
        <v>42.83452636254</v>
      </c>
      <c r="M215" s="257">
        <f t="shared" si="15"/>
        <v>1.9745263625399971</v>
      </c>
    </row>
    <row r="216" spans="1:13" ht="15" thickBot="1">
      <c r="A216" s="35" t="s">
        <v>193</v>
      </c>
      <c r="B216" s="36" t="s">
        <v>237</v>
      </c>
      <c r="C216" s="142" t="s">
        <v>17</v>
      </c>
      <c r="D216" s="142">
        <v>2</v>
      </c>
      <c r="E216" s="84">
        <v>1.62</v>
      </c>
      <c r="F216" s="84">
        <v>1.73</v>
      </c>
      <c r="G216" s="87">
        <f t="shared" si="11"/>
        <v>3.24</v>
      </c>
      <c r="H216" s="87">
        <f t="shared" si="12"/>
        <v>3.46</v>
      </c>
      <c r="I216" s="109">
        <f t="shared" si="13"/>
        <v>6.7</v>
      </c>
      <c r="J216" s="231"/>
      <c r="K216" s="256">
        <v>1.048324189</v>
      </c>
      <c r="L216" s="257">
        <f t="shared" si="14"/>
        <v>7.023772066299999</v>
      </c>
      <c r="M216" s="257">
        <f t="shared" si="15"/>
        <v>0.3237720662999992</v>
      </c>
    </row>
    <row r="217" spans="1:13" ht="15" thickBot="1">
      <c r="A217" s="35" t="s">
        <v>194</v>
      </c>
      <c r="B217" s="36" t="s">
        <v>27</v>
      </c>
      <c r="C217" s="142" t="s">
        <v>17</v>
      </c>
      <c r="D217" s="142">
        <v>11</v>
      </c>
      <c r="E217" s="84">
        <v>4.28</v>
      </c>
      <c r="F217" s="84">
        <v>0.82</v>
      </c>
      <c r="G217" s="87">
        <f t="shared" si="11"/>
        <v>47.080000000000005</v>
      </c>
      <c r="H217" s="87">
        <f t="shared" si="12"/>
        <v>9.02</v>
      </c>
      <c r="I217" s="109">
        <f t="shared" si="13"/>
        <v>56.10000000000001</v>
      </c>
      <c r="J217" s="231"/>
      <c r="K217" s="256">
        <v>1.048324189</v>
      </c>
      <c r="L217" s="257">
        <f t="shared" si="14"/>
        <v>58.810987002900006</v>
      </c>
      <c r="M217" s="257">
        <f t="shared" si="15"/>
        <v>2.710987002899998</v>
      </c>
    </row>
    <row r="218" spans="1:13" ht="15" thickBot="1">
      <c r="A218" s="35" t="s">
        <v>195</v>
      </c>
      <c r="B218" s="36" t="s">
        <v>28</v>
      </c>
      <c r="C218" s="142" t="s">
        <v>17</v>
      </c>
      <c r="D218" s="142">
        <v>4</v>
      </c>
      <c r="E218" s="84">
        <v>8.6</v>
      </c>
      <c r="F218" s="84">
        <v>0.82</v>
      </c>
      <c r="G218" s="87">
        <f t="shared" si="11"/>
        <v>34.4</v>
      </c>
      <c r="H218" s="87">
        <f t="shared" si="12"/>
        <v>3.28</v>
      </c>
      <c r="I218" s="109">
        <f t="shared" si="13"/>
        <v>37.68</v>
      </c>
      <c r="J218" s="231"/>
      <c r="K218" s="256">
        <v>1.048324189</v>
      </c>
      <c r="L218" s="257">
        <f t="shared" si="14"/>
        <v>39.500855441519995</v>
      </c>
      <c r="M218" s="257">
        <f t="shared" si="15"/>
        <v>1.8208554415199956</v>
      </c>
    </row>
    <row r="219" spans="1:13" ht="15" thickBot="1">
      <c r="A219" s="35" t="s">
        <v>196</v>
      </c>
      <c r="B219" s="36" t="s">
        <v>84</v>
      </c>
      <c r="C219" s="142" t="s">
        <v>17</v>
      </c>
      <c r="D219" s="142">
        <v>1</v>
      </c>
      <c r="E219" s="84">
        <v>0.3</v>
      </c>
      <c r="F219" s="84">
        <v>0.82</v>
      </c>
      <c r="G219" s="87">
        <f t="shared" si="11"/>
        <v>0.3</v>
      </c>
      <c r="H219" s="87">
        <f t="shared" si="12"/>
        <v>0.82</v>
      </c>
      <c r="I219" s="109">
        <f t="shared" si="13"/>
        <v>1.1199999999999999</v>
      </c>
      <c r="J219" s="231"/>
      <c r="K219" s="256">
        <v>1.048324189</v>
      </c>
      <c r="L219" s="257">
        <f t="shared" si="14"/>
        <v>1.1741230916799998</v>
      </c>
      <c r="M219" s="257">
        <f t="shared" si="15"/>
        <v>0.05412309167999996</v>
      </c>
    </row>
    <row r="220" spans="1:13" ht="15" thickBot="1">
      <c r="A220" s="35" t="s">
        <v>197</v>
      </c>
      <c r="B220" s="36" t="s">
        <v>29</v>
      </c>
      <c r="C220" s="142" t="s">
        <v>15</v>
      </c>
      <c r="D220" s="142">
        <v>169.08</v>
      </c>
      <c r="E220" s="84">
        <v>2.89</v>
      </c>
      <c r="F220" s="84">
        <v>5.38</v>
      </c>
      <c r="G220" s="87">
        <f t="shared" si="11"/>
        <v>488.6412000000001</v>
      </c>
      <c r="H220" s="87">
        <f t="shared" si="12"/>
        <v>909.6504000000001</v>
      </c>
      <c r="I220" s="109">
        <f t="shared" si="13"/>
        <v>1398.2916000000002</v>
      </c>
      <c r="J220" s="231"/>
      <c r="K220" s="256">
        <v>1.048324189</v>
      </c>
      <c r="L220" s="257">
        <f t="shared" si="14"/>
        <v>1465.8629075555125</v>
      </c>
      <c r="M220" s="257">
        <f t="shared" si="15"/>
        <v>67.57130755551225</v>
      </c>
    </row>
    <row r="221" spans="1:13" ht="15" thickBot="1">
      <c r="A221" s="35" t="s">
        <v>198</v>
      </c>
      <c r="B221" s="36" t="s">
        <v>30</v>
      </c>
      <c r="C221" s="142" t="s">
        <v>15</v>
      </c>
      <c r="D221" s="142">
        <v>21.85</v>
      </c>
      <c r="E221" s="84">
        <v>6.16</v>
      </c>
      <c r="F221" s="84">
        <v>6.05</v>
      </c>
      <c r="G221" s="87">
        <f t="shared" si="11"/>
        <v>134.596</v>
      </c>
      <c r="H221" s="87">
        <f t="shared" si="12"/>
        <v>132.1925</v>
      </c>
      <c r="I221" s="109">
        <f t="shared" si="13"/>
        <v>266.7885</v>
      </c>
      <c r="J221" s="231"/>
      <c r="K221" s="256">
        <v>1.048324189</v>
      </c>
      <c r="L221" s="257">
        <f t="shared" si="14"/>
        <v>279.6808378970265</v>
      </c>
      <c r="M221" s="257">
        <f t="shared" si="15"/>
        <v>12.892337897026493</v>
      </c>
    </row>
    <row r="222" spans="1:13" ht="15" thickBot="1">
      <c r="A222" s="35" t="s">
        <v>199</v>
      </c>
      <c r="B222" s="36" t="s">
        <v>31</v>
      </c>
      <c r="C222" s="142" t="s">
        <v>17</v>
      </c>
      <c r="D222" s="142">
        <v>13</v>
      </c>
      <c r="E222" s="84">
        <v>0.75</v>
      </c>
      <c r="F222" s="84">
        <v>1.63</v>
      </c>
      <c r="G222" s="87">
        <f t="shared" si="11"/>
        <v>9.75</v>
      </c>
      <c r="H222" s="87">
        <f t="shared" si="12"/>
        <v>21.189999999999998</v>
      </c>
      <c r="I222" s="109">
        <f t="shared" si="13"/>
        <v>30.939999999999998</v>
      </c>
      <c r="J222" s="231"/>
      <c r="K222" s="256">
        <v>1.048324189</v>
      </c>
      <c r="L222" s="257">
        <f t="shared" si="14"/>
        <v>32.43515040766</v>
      </c>
      <c r="M222" s="257">
        <f t="shared" si="15"/>
        <v>1.4951504076599988</v>
      </c>
    </row>
    <row r="223" spans="1:13" ht="15" thickBot="1">
      <c r="A223" s="35" t="s">
        <v>200</v>
      </c>
      <c r="B223" s="36" t="s">
        <v>238</v>
      </c>
      <c r="C223" s="142" t="s">
        <v>17</v>
      </c>
      <c r="D223" s="142">
        <v>2</v>
      </c>
      <c r="E223" s="84">
        <v>2.81</v>
      </c>
      <c r="F223" s="84">
        <v>1.63</v>
      </c>
      <c r="G223" s="87">
        <f t="shared" si="11"/>
        <v>5.62</v>
      </c>
      <c r="H223" s="87">
        <f t="shared" si="12"/>
        <v>3.26</v>
      </c>
      <c r="I223" s="109">
        <f t="shared" si="13"/>
        <v>8.879999999999999</v>
      </c>
      <c r="J223" s="231"/>
      <c r="K223" s="256">
        <v>1.048324189</v>
      </c>
      <c r="L223" s="257">
        <f t="shared" si="14"/>
        <v>9.309118798319998</v>
      </c>
      <c r="M223" s="257">
        <f t="shared" si="15"/>
        <v>0.42911879831999933</v>
      </c>
    </row>
    <row r="224" spans="1:13" ht="15" thickBot="1">
      <c r="A224" s="35" t="s">
        <v>201</v>
      </c>
      <c r="B224" s="36" t="s">
        <v>239</v>
      </c>
      <c r="C224" s="142" t="s">
        <v>17</v>
      </c>
      <c r="D224" s="142">
        <v>1</v>
      </c>
      <c r="E224" s="84">
        <v>1.89</v>
      </c>
      <c r="F224" s="84">
        <v>1.63</v>
      </c>
      <c r="G224" s="87">
        <f t="shared" si="11"/>
        <v>1.89</v>
      </c>
      <c r="H224" s="87">
        <f t="shared" si="12"/>
        <v>1.63</v>
      </c>
      <c r="I224" s="109">
        <f t="shared" si="13"/>
        <v>3.5199999999999996</v>
      </c>
      <c r="J224" s="231"/>
      <c r="K224" s="256">
        <v>1.048324189</v>
      </c>
      <c r="L224" s="257">
        <f t="shared" si="14"/>
        <v>3.6901011452799994</v>
      </c>
      <c r="M224" s="257">
        <f t="shared" si="15"/>
        <v>0.17010114527999987</v>
      </c>
    </row>
    <row r="225" spans="1:13" ht="18" customHeight="1" thickBot="1">
      <c r="A225" s="35" t="s">
        <v>202</v>
      </c>
      <c r="B225" s="36" t="s">
        <v>85</v>
      </c>
      <c r="C225" s="142" t="s">
        <v>17</v>
      </c>
      <c r="D225" s="142">
        <v>1</v>
      </c>
      <c r="E225" s="84">
        <v>79.85</v>
      </c>
      <c r="F225" s="84">
        <v>2.42</v>
      </c>
      <c r="G225" s="87">
        <f t="shared" si="11"/>
        <v>79.85</v>
      </c>
      <c r="H225" s="87">
        <f t="shared" si="12"/>
        <v>2.42</v>
      </c>
      <c r="I225" s="109">
        <f t="shared" si="13"/>
        <v>82.27</v>
      </c>
      <c r="J225" s="231"/>
      <c r="K225" s="256">
        <v>1.048324189</v>
      </c>
      <c r="L225" s="257">
        <f t="shared" si="14"/>
        <v>86.24563102903</v>
      </c>
      <c r="M225" s="257">
        <f t="shared" si="15"/>
        <v>3.975631029029998</v>
      </c>
    </row>
    <row r="226" spans="1:13" ht="18" customHeight="1" thickBot="1">
      <c r="A226" s="35" t="s">
        <v>203</v>
      </c>
      <c r="B226" s="36" t="s">
        <v>60</v>
      </c>
      <c r="C226" s="142" t="s">
        <v>17</v>
      </c>
      <c r="D226" s="142">
        <v>2</v>
      </c>
      <c r="E226" s="84">
        <v>43.62</v>
      </c>
      <c r="F226" s="84">
        <v>2.55</v>
      </c>
      <c r="G226" s="87">
        <f>D226*E226</f>
        <v>87.24</v>
      </c>
      <c r="H226" s="87">
        <f>D226*F226</f>
        <v>5.1</v>
      </c>
      <c r="I226" s="109">
        <f>G226+H226</f>
        <v>92.33999999999999</v>
      </c>
      <c r="J226" s="231"/>
      <c r="K226" s="256">
        <v>1.048324189</v>
      </c>
      <c r="L226" s="257">
        <f t="shared" si="14"/>
        <v>96.80225561225998</v>
      </c>
      <c r="M226" s="257">
        <f t="shared" si="15"/>
        <v>4.462255612259995</v>
      </c>
    </row>
    <row r="227" spans="1:13" ht="15" thickBot="1">
      <c r="A227" s="35" t="s">
        <v>204</v>
      </c>
      <c r="B227" s="36" t="s">
        <v>235</v>
      </c>
      <c r="C227" s="142" t="s">
        <v>17</v>
      </c>
      <c r="D227" s="142">
        <v>2</v>
      </c>
      <c r="E227" s="84">
        <v>370.3</v>
      </c>
      <c r="F227" s="84">
        <v>69.91</v>
      </c>
      <c r="G227" s="87">
        <f>D227*E227</f>
        <v>740.6</v>
      </c>
      <c r="H227" s="87">
        <f>D227*F227</f>
        <v>139.82</v>
      </c>
      <c r="I227" s="109">
        <f>G227+H227</f>
        <v>880.4200000000001</v>
      </c>
      <c r="J227" s="231"/>
      <c r="K227" s="256">
        <v>1.048324189</v>
      </c>
      <c r="L227" s="257">
        <f t="shared" si="14"/>
        <v>922.96558247938</v>
      </c>
      <c r="M227" s="257">
        <f t="shared" si="15"/>
        <v>42.54558247937996</v>
      </c>
    </row>
    <row r="228" spans="1:13" ht="15" thickBot="1">
      <c r="A228" s="35"/>
      <c r="B228" s="36"/>
      <c r="C228" s="142"/>
      <c r="D228" s="142"/>
      <c r="E228" s="84"/>
      <c r="F228" s="84"/>
      <c r="G228" s="87"/>
      <c r="H228" s="87"/>
      <c r="I228" s="109"/>
      <c r="J228" s="231"/>
      <c r="K228" s="254"/>
      <c r="L228" s="254"/>
      <c r="M228" s="254"/>
    </row>
    <row r="229" spans="1:13" s="60" customFormat="1" ht="15" thickBot="1">
      <c r="A229" s="48" t="s">
        <v>259</v>
      </c>
      <c r="B229" s="51" t="s">
        <v>258</v>
      </c>
      <c r="C229" s="141"/>
      <c r="D229" s="141"/>
      <c r="E229" s="83"/>
      <c r="F229" s="83"/>
      <c r="G229" s="90"/>
      <c r="H229" s="90"/>
      <c r="I229" s="112"/>
      <c r="J229" s="240">
        <f>SUM(I230:I275)</f>
        <v>3937.0319999999992</v>
      </c>
      <c r="K229" s="253"/>
      <c r="L229" s="253"/>
      <c r="M229" s="253"/>
    </row>
    <row r="230" spans="1:13" ht="15" thickBot="1">
      <c r="A230" s="35" t="s">
        <v>300</v>
      </c>
      <c r="B230" s="36" t="s">
        <v>32</v>
      </c>
      <c r="C230" s="142" t="s">
        <v>17</v>
      </c>
      <c r="D230" s="142">
        <v>3</v>
      </c>
      <c r="E230" s="84">
        <v>10.16</v>
      </c>
      <c r="F230" s="84">
        <v>4.18</v>
      </c>
      <c r="G230" s="87">
        <f t="shared" si="11"/>
        <v>30.48</v>
      </c>
      <c r="H230" s="87">
        <f t="shared" si="12"/>
        <v>12.54</v>
      </c>
      <c r="I230" s="109">
        <f t="shared" si="13"/>
        <v>43.019999999999996</v>
      </c>
      <c r="J230" s="231"/>
      <c r="K230" s="256">
        <v>1.048324189</v>
      </c>
      <c r="L230" s="257">
        <f aca="true" t="shared" si="16" ref="L230:L275">I230*K230</f>
        <v>45.09890661077999</v>
      </c>
      <c r="M230" s="257">
        <f aca="true" t="shared" si="17" ref="M230:M275">L230-I230</f>
        <v>2.0789066107799954</v>
      </c>
    </row>
    <row r="231" spans="1:13" ht="15" thickBot="1">
      <c r="A231" s="35" t="s">
        <v>301</v>
      </c>
      <c r="B231" s="36" t="s">
        <v>33</v>
      </c>
      <c r="C231" s="142" t="s">
        <v>17</v>
      </c>
      <c r="D231" s="142">
        <v>6</v>
      </c>
      <c r="E231" s="84">
        <v>5.97</v>
      </c>
      <c r="F231" s="84">
        <v>4.18</v>
      </c>
      <c r="G231" s="87">
        <f t="shared" si="11"/>
        <v>35.82</v>
      </c>
      <c r="H231" s="87">
        <f t="shared" si="12"/>
        <v>25.08</v>
      </c>
      <c r="I231" s="109">
        <f t="shared" si="13"/>
        <v>60.9</v>
      </c>
      <c r="J231" s="231"/>
      <c r="K231" s="256">
        <v>1.048324189</v>
      </c>
      <c r="L231" s="257">
        <f t="shared" si="16"/>
        <v>63.842943110099995</v>
      </c>
      <c r="M231" s="257">
        <f t="shared" si="17"/>
        <v>2.9429431100999963</v>
      </c>
    </row>
    <row r="232" spans="1:13" ht="15" thickBot="1">
      <c r="A232" s="35" t="s">
        <v>302</v>
      </c>
      <c r="B232" s="36" t="s">
        <v>34</v>
      </c>
      <c r="C232" s="142" t="s">
        <v>17</v>
      </c>
      <c r="D232" s="142">
        <v>1</v>
      </c>
      <c r="E232" s="84">
        <v>10.55</v>
      </c>
      <c r="F232" s="84">
        <v>4.18</v>
      </c>
      <c r="G232" s="87">
        <f t="shared" si="11"/>
        <v>10.55</v>
      </c>
      <c r="H232" s="87">
        <f t="shared" si="12"/>
        <v>4.18</v>
      </c>
      <c r="I232" s="109">
        <f t="shared" si="13"/>
        <v>14.73</v>
      </c>
      <c r="J232" s="231"/>
      <c r="K232" s="256">
        <v>1.048324189</v>
      </c>
      <c r="L232" s="257">
        <f t="shared" si="16"/>
        <v>15.44181530397</v>
      </c>
      <c r="M232" s="257">
        <f t="shared" si="17"/>
        <v>0.711815303969999</v>
      </c>
    </row>
    <row r="233" spans="1:13" ht="15" thickBot="1">
      <c r="A233" s="35" t="s">
        <v>303</v>
      </c>
      <c r="B233" s="36" t="s">
        <v>35</v>
      </c>
      <c r="C233" s="142" t="s">
        <v>17</v>
      </c>
      <c r="D233" s="142">
        <v>2</v>
      </c>
      <c r="E233" s="84">
        <v>11.28</v>
      </c>
      <c r="F233" s="84">
        <v>3.36</v>
      </c>
      <c r="G233" s="87">
        <f t="shared" si="11"/>
        <v>22.56</v>
      </c>
      <c r="H233" s="87">
        <f t="shared" si="12"/>
        <v>6.72</v>
      </c>
      <c r="I233" s="109">
        <f t="shared" si="13"/>
        <v>29.279999999999998</v>
      </c>
      <c r="J233" s="231"/>
      <c r="K233" s="256">
        <v>1.048324189</v>
      </c>
      <c r="L233" s="257">
        <f t="shared" si="16"/>
        <v>30.694932253919994</v>
      </c>
      <c r="M233" s="257">
        <f t="shared" si="17"/>
        <v>1.4149322539199964</v>
      </c>
    </row>
    <row r="234" spans="1:13" ht="15" thickBot="1">
      <c r="A234" s="35" t="s">
        <v>304</v>
      </c>
      <c r="B234" s="36" t="s">
        <v>36</v>
      </c>
      <c r="C234" s="142" t="s">
        <v>17</v>
      </c>
      <c r="D234" s="142">
        <v>2</v>
      </c>
      <c r="E234" s="84">
        <v>5.73</v>
      </c>
      <c r="F234" s="84">
        <v>4.08</v>
      </c>
      <c r="G234" s="87">
        <f t="shared" si="11"/>
        <v>11.46</v>
      </c>
      <c r="H234" s="87">
        <f t="shared" si="12"/>
        <v>8.16</v>
      </c>
      <c r="I234" s="109">
        <f t="shared" si="13"/>
        <v>19.62</v>
      </c>
      <c r="J234" s="231"/>
      <c r="K234" s="256">
        <v>1.048324189</v>
      </c>
      <c r="L234" s="257">
        <f t="shared" si="16"/>
        <v>20.568120588179998</v>
      </c>
      <c r="M234" s="257">
        <f t="shared" si="17"/>
        <v>0.9481205881799966</v>
      </c>
    </row>
    <row r="235" spans="1:13" ht="15" thickBot="1">
      <c r="A235" s="35" t="s">
        <v>305</v>
      </c>
      <c r="B235" s="36" t="s">
        <v>37</v>
      </c>
      <c r="C235" s="142" t="s">
        <v>17</v>
      </c>
      <c r="D235" s="142">
        <v>1</v>
      </c>
      <c r="E235" s="84">
        <v>0.99</v>
      </c>
      <c r="F235" s="84">
        <v>3.27</v>
      </c>
      <c r="G235" s="87">
        <f t="shared" si="11"/>
        <v>0.99</v>
      </c>
      <c r="H235" s="87">
        <f t="shared" si="12"/>
        <v>3.27</v>
      </c>
      <c r="I235" s="109">
        <f t="shared" si="13"/>
        <v>4.26</v>
      </c>
      <c r="J235" s="231"/>
      <c r="K235" s="256">
        <v>1.048324189</v>
      </c>
      <c r="L235" s="257">
        <f t="shared" si="16"/>
        <v>4.46586104514</v>
      </c>
      <c r="M235" s="257">
        <f t="shared" si="17"/>
        <v>0.2058610451399998</v>
      </c>
    </row>
    <row r="236" spans="1:13" ht="15" thickBot="1">
      <c r="A236" s="35" t="s">
        <v>306</v>
      </c>
      <c r="B236" s="36" t="s">
        <v>253</v>
      </c>
      <c r="C236" s="142" t="s">
        <v>17</v>
      </c>
      <c r="D236" s="142">
        <v>2</v>
      </c>
      <c r="E236" s="84">
        <v>28.64</v>
      </c>
      <c r="F236" s="84">
        <v>4.54</v>
      </c>
      <c r="G236" s="87">
        <f t="shared" si="11"/>
        <v>57.28</v>
      </c>
      <c r="H236" s="87">
        <f t="shared" si="12"/>
        <v>9.08</v>
      </c>
      <c r="I236" s="109">
        <f t="shared" si="13"/>
        <v>66.36</v>
      </c>
      <c r="J236" s="231"/>
      <c r="K236" s="256">
        <v>1.048324189</v>
      </c>
      <c r="L236" s="257">
        <f t="shared" si="16"/>
        <v>69.56679318203999</v>
      </c>
      <c r="M236" s="257">
        <f t="shared" si="17"/>
        <v>3.2067931820399878</v>
      </c>
    </row>
    <row r="237" spans="1:13" ht="15" thickBot="1">
      <c r="A237" s="35" t="s">
        <v>307</v>
      </c>
      <c r="B237" s="36" t="s">
        <v>38</v>
      </c>
      <c r="C237" s="142" t="s">
        <v>17</v>
      </c>
      <c r="D237" s="142">
        <v>5</v>
      </c>
      <c r="E237" s="84">
        <v>7.33</v>
      </c>
      <c r="F237" s="84">
        <v>4.18</v>
      </c>
      <c r="G237" s="87">
        <f t="shared" si="11"/>
        <v>36.65</v>
      </c>
      <c r="H237" s="87">
        <f t="shared" si="12"/>
        <v>20.9</v>
      </c>
      <c r="I237" s="109">
        <f t="shared" si="13"/>
        <v>57.55</v>
      </c>
      <c r="J237" s="231"/>
      <c r="K237" s="256">
        <v>1.048324189</v>
      </c>
      <c r="L237" s="257">
        <f t="shared" si="16"/>
        <v>60.33105707694999</v>
      </c>
      <c r="M237" s="257">
        <f t="shared" si="17"/>
        <v>2.781057076949992</v>
      </c>
    </row>
    <row r="238" spans="1:13" ht="15" thickBot="1">
      <c r="A238" s="35" t="s">
        <v>308</v>
      </c>
      <c r="B238" s="36" t="s">
        <v>254</v>
      </c>
      <c r="C238" s="142" t="s">
        <v>17</v>
      </c>
      <c r="D238" s="142">
        <v>1</v>
      </c>
      <c r="E238" s="84">
        <v>36.18</v>
      </c>
      <c r="F238" s="84">
        <v>5</v>
      </c>
      <c r="G238" s="87">
        <f t="shared" si="11"/>
        <v>36.18</v>
      </c>
      <c r="H238" s="87">
        <f t="shared" si="12"/>
        <v>5</v>
      </c>
      <c r="I238" s="109">
        <f t="shared" si="13"/>
        <v>41.18</v>
      </c>
      <c r="J238" s="231"/>
      <c r="K238" s="256">
        <v>1.048324189</v>
      </c>
      <c r="L238" s="257">
        <f t="shared" si="16"/>
        <v>43.16999010302</v>
      </c>
      <c r="M238" s="257">
        <f t="shared" si="17"/>
        <v>1.9899901030199985</v>
      </c>
    </row>
    <row r="239" spans="1:13" ht="15" thickBot="1">
      <c r="A239" s="35" t="s">
        <v>309</v>
      </c>
      <c r="B239" s="36" t="s">
        <v>39</v>
      </c>
      <c r="C239" s="142" t="s">
        <v>17</v>
      </c>
      <c r="D239" s="142">
        <v>2</v>
      </c>
      <c r="E239" s="84">
        <v>7.99</v>
      </c>
      <c r="F239" s="84">
        <v>4.18</v>
      </c>
      <c r="G239" s="87">
        <f t="shared" si="11"/>
        <v>15.98</v>
      </c>
      <c r="H239" s="87">
        <f t="shared" si="12"/>
        <v>8.36</v>
      </c>
      <c r="I239" s="109">
        <f t="shared" si="13"/>
        <v>24.34</v>
      </c>
      <c r="J239" s="231"/>
      <c r="K239" s="256">
        <v>1.048324189</v>
      </c>
      <c r="L239" s="257">
        <f t="shared" si="16"/>
        <v>25.516210760259998</v>
      </c>
      <c r="M239" s="257">
        <f t="shared" si="17"/>
        <v>1.1762107602599983</v>
      </c>
    </row>
    <row r="240" spans="1:13" ht="15" thickBot="1">
      <c r="A240" s="35" t="s">
        <v>310</v>
      </c>
      <c r="B240" s="36" t="s">
        <v>40</v>
      </c>
      <c r="C240" s="142" t="s">
        <v>17</v>
      </c>
      <c r="D240" s="142">
        <v>5</v>
      </c>
      <c r="E240" s="84">
        <v>3.14</v>
      </c>
      <c r="F240" s="84">
        <v>2.63</v>
      </c>
      <c r="G240" s="87">
        <f t="shared" si="11"/>
        <v>15.700000000000001</v>
      </c>
      <c r="H240" s="87">
        <f t="shared" si="12"/>
        <v>13.149999999999999</v>
      </c>
      <c r="I240" s="109">
        <f t="shared" si="13"/>
        <v>28.85</v>
      </c>
      <c r="J240" s="231"/>
      <c r="K240" s="256">
        <v>1.048324189</v>
      </c>
      <c r="L240" s="257">
        <f t="shared" si="16"/>
        <v>30.24415285265</v>
      </c>
      <c r="M240" s="257">
        <f t="shared" si="17"/>
        <v>1.3941528526499987</v>
      </c>
    </row>
    <row r="241" spans="1:13" ht="15" thickBot="1">
      <c r="A241" s="35" t="s">
        <v>311</v>
      </c>
      <c r="B241" s="36" t="s">
        <v>41</v>
      </c>
      <c r="C241" s="142" t="s">
        <v>17</v>
      </c>
      <c r="D241" s="142">
        <v>1</v>
      </c>
      <c r="E241" s="84">
        <v>8.13</v>
      </c>
      <c r="F241" s="84">
        <v>3.36</v>
      </c>
      <c r="G241" s="87">
        <f t="shared" si="11"/>
        <v>8.13</v>
      </c>
      <c r="H241" s="87">
        <f t="shared" si="12"/>
        <v>3.36</v>
      </c>
      <c r="I241" s="109">
        <f t="shared" si="13"/>
        <v>11.49</v>
      </c>
      <c r="J241" s="231"/>
      <c r="K241" s="256">
        <v>1.048324189</v>
      </c>
      <c r="L241" s="257">
        <f t="shared" si="16"/>
        <v>12.045244931609998</v>
      </c>
      <c r="M241" s="257">
        <f t="shared" si="17"/>
        <v>0.5552449316099981</v>
      </c>
    </row>
    <row r="242" spans="1:13" ht="15" thickBot="1">
      <c r="A242" s="35" t="s">
        <v>312</v>
      </c>
      <c r="B242" s="36" t="s">
        <v>42</v>
      </c>
      <c r="C242" s="142" t="s">
        <v>15</v>
      </c>
      <c r="D242" s="142">
        <v>88.77</v>
      </c>
      <c r="E242" s="84">
        <v>6.94</v>
      </c>
      <c r="F242" s="84">
        <v>4.72</v>
      </c>
      <c r="G242" s="87">
        <f t="shared" si="11"/>
        <v>616.0638</v>
      </c>
      <c r="H242" s="87">
        <f t="shared" si="12"/>
        <v>418.9944</v>
      </c>
      <c r="I242" s="109">
        <f t="shared" si="13"/>
        <v>1035.0582</v>
      </c>
      <c r="J242" s="231"/>
      <c r="K242" s="256">
        <v>1.048324189</v>
      </c>
      <c r="L242" s="257">
        <f t="shared" si="16"/>
        <v>1085.0765480827997</v>
      </c>
      <c r="M242" s="257">
        <f t="shared" si="17"/>
        <v>50.018348082799776</v>
      </c>
    </row>
    <row r="243" spans="1:13" ht="15" thickBot="1">
      <c r="A243" s="35" t="s">
        <v>313</v>
      </c>
      <c r="B243" s="36" t="s">
        <v>43</v>
      </c>
      <c r="C243" s="142" t="s">
        <v>15</v>
      </c>
      <c r="D243" s="142">
        <v>11.73</v>
      </c>
      <c r="E243" s="84">
        <v>4.53</v>
      </c>
      <c r="F243" s="84">
        <v>2.73</v>
      </c>
      <c r="G243" s="87">
        <f t="shared" si="11"/>
        <v>53.136900000000004</v>
      </c>
      <c r="H243" s="87">
        <f t="shared" si="12"/>
        <v>32.0229</v>
      </c>
      <c r="I243" s="109">
        <f t="shared" si="13"/>
        <v>85.1598</v>
      </c>
      <c r="J243" s="231"/>
      <c r="K243" s="256">
        <v>1.048324189</v>
      </c>
      <c r="L243" s="257">
        <f t="shared" si="16"/>
        <v>89.27507827040219</v>
      </c>
      <c r="M243" s="257">
        <f t="shared" si="17"/>
        <v>4.115278270402186</v>
      </c>
    </row>
    <row r="244" spans="1:13" ht="15" thickBot="1">
      <c r="A244" s="35" t="s">
        <v>314</v>
      </c>
      <c r="B244" s="36" t="s">
        <v>44</v>
      </c>
      <c r="C244" s="142" t="s">
        <v>15</v>
      </c>
      <c r="D244" s="142">
        <v>57.48</v>
      </c>
      <c r="E244" s="84">
        <v>5.73</v>
      </c>
      <c r="F244" s="84">
        <v>4.36</v>
      </c>
      <c r="G244" s="87">
        <f t="shared" si="11"/>
        <v>329.3604</v>
      </c>
      <c r="H244" s="87">
        <f t="shared" si="12"/>
        <v>250.6128</v>
      </c>
      <c r="I244" s="109">
        <f t="shared" si="13"/>
        <v>579.9732</v>
      </c>
      <c r="J244" s="231"/>
      <c r="K244" s="256">
        <v>1.048324189</v>
      </c>
      <c r="L244" s="257">
        <f t="shared" si="16"/>
        <v>607.9999345317348</v>
      </c>
      <c r="M244" s="257">
        <f t="shared" si="17"/>
        <v>28.026734531734746</v>
      </c>
    </row>
    <row r="245" spans="1:13" ht="15" thickBot="1">
      <c r="A245" s="35" t="s">
        <v>315</v>
      </c>
      <c r="B245" s="36" t="s">
        <v>45</v>
      </c>
      <c r="C245" s="142" t="s">
        <v>15</v>
      </c>
      <c r="D245" s="142">
        <v>10.71</v>
      </c>
      <c r="E245" s="84">
        <v>2.39</v>
      </c>
      <c r="F245" s="84">
        <v>2.17</v>
      </c>
      <c r="G245" s="87">
        <f t="shared" si="11"/>
        <v>25.596900000000005</v>
      </c>
      <c r="H245" s="87">
        <f t="shared" si="12"/>
        <v>23.2407</v>
      </c>
      <c r="I245" s="109">
        <f t="shared" si="13"/>
        <v>48.83760000000001</v>
      </c>
      <c r="J245" s="231"/>
      <c r="K245" s="256">
        <v>1.048324189</v>
      </c>
      <c r="L245" s="257">
        <f t="shared" si="16"/>
        <v>51.197637412706406</v>
      </c>
      <c r="M245" s="257">
        <f t="shared" si="17"/>
        <v>2.360037412706397</v>
      </c>
    </row>
    <row r="246" spans="1:13" ht="15" thickBot="1">
      <c r="A246" s="35" t="s">
        <v>316</v>
      </c>
      <c r="B246" s="36" t="s">
        <v>46</v>
      </c>
      <c r="C246" s="142" t="s">
        <v>15</v>
      </c>
      <c r="D246" s="142">
        <v>25.58</v>
      </c>
      <c r="E246" s="84">
        <v>16.95</v>
      </c>
      <c r="F246" s="84">
        <v>5.09</v>
      </c>
      <c r="G246" s="87">
        <f t="shared" si="11"/>
        <v>433.58099999999996</v>
      </c>
      <c r="H246" s="87">
        <f t="shared" si="12"/>
        <v>130.20219999999998</v>
      </c>
      <c r="I246" s="109">
        <f t="shared" si="13"/>
        <v>563.7832</v>
      </c>
      <c r="J246" s="231"/>
      <c r="K246" s="256">
        <v>1.048324189</v>
      </c>
      <c r="L246" s="257">
        <f t="shared" si="16"/>
        <v>591.0275659118247</v>
      </c>
      <c r="M246" s="257">
        <f t="shared" si="17"/>
        <v>27.24436591182473</v>
      </c>
    </row>
    <row r="247" spans="1:13" ht="15" thickBot="1">
      <c r="A247" s="35" t="s">
        <v>317</v>
      </c>
      <c r="B247" s="36" t="s">
        <v>47</v>
      </c>
      <c r="C247" s="142" t="s">
        <v>17</v>
      </c>
      <c r="D247" s="142">
        <v>2</v>
      </c>
      <c r="E247" s="84">
        <v>8.19</v>
      </c>
      <c r="F247" s="84">
        <v>4.08</v>
      </c>
      <c r="G247" s="87">
        <f t="shared" si="11"/>
        <v>16.38</v>
      </c>
      <c r="H247" s="87">
        <f t="shared" si="12"/>
        <v>8.16</v>
      </c>
      <c r="I247" s="109">
        <f t="shared" si="13"/>
        <v>24.54</v>
      </c>
      <c r="J247" s="231"/>
      <c r="K247" s="256">
        <v>1.048324189</v>
      </c>
      <c r="L247" s="257">
        <f t="shared" si="16"/>
        <v>25.725875598059996</v>
      </c>
      <c r="M247" s="257">
        <f t="shared" si="17"/>
        <v>1.1858755980599973</v>
      </c>
    </row>
    <row r="248" spans="1:13" ht="15" thickBot="1">
      <c r="A248" s="35" t="s">
        <v>318</v>
      </c>
      <c r="B248" s="36" t="s">
        <v>246</v>
      </c>
      <c r="C248" s="142" t="s">
        <v>17</v>
      </c>
      <c r="D248" s="142">
        <v>13</v>
      </c>
      <c r="E248" s="84">
        <v>9.68</v>
      </c>
      <c r="F248" s="84">
        <v>3.27</v>
      </c>
      <c r="G248" s="87">
        <f t="shared" si="11"/>
        <v>125.84</v>
      </c>
      <c r="H248" s="87">
        <f t="shared" si="12"/>
        <v>42.51</v>
      </c>
      <c r="I248" s="109">
        <f t="shared" si="13"/>
        <v>168.35</v>
      </c>
      <c r="J248" s="231"/>
      <c r="K248" s="256">
        <v>1.048324189</v>
      </c>
      <c r="L248" s="257">
        <f t="shared" si="16"/>
        <v>176.48537721814998</v>
      </c>
      <c r="M248" s="257">
        <f t="shared" si="17"/>
        <v>8.135377218149983</v>
      </c>
    </row>
    <row r="249" spans="1:13" ht="15" thickBot="1">
      <c r="A249" s="35" t="s">
        <v>319</v>
      </c>
      <c r="B249" s="36" t="s">
        <v>245</v>
      </c>
      <c r="C249" s="142" t="s">
        <v>17</v>
      </c>
      <c r="D249" s="142">
        <v>4</v>
      </c>
      <c r="E249" s="84">
        <v>10.28</v>
      </c>
      <c r="F249" s="84">
        <v>4.08</v>
      </c>
      <c r="G249" s="87">
        <f t="shared" si="11"/>
        <v>41.12</v>
      </c>
      <c r="H249" s="87">
        <f t="shared" si="12"/>
        <v>16.32</v>
      </c>
      <c r="I249" s="109">
        <f t="shared" si="13"/>
        <v>57.44</v>
      </c>
      <c r="J249" s="231"/>
      <c r="K249" s="256">
        <v>1.048324189</v>
      </c>
      <c r="L249" s="257">
        <f t="shared" si="16"/>
        <v>60.21574141615999</v>
      </c>
      <c r="M249" s="257">
        <f t="shared" si="17"/>
        <v>2.7757414161599954</v>
      </c>
    </row>
    <row r="250" spans="1:13" ht="15" thickBot="1">
      <c r="A250" s="35" t="s">
        <v>320</v>
      </c>
      <c r="B250" s="36" t="s">
        <v>48</v>
      </c>
      <c r="C250" s="142" t="s">
        <v>17</v>
      </c>
      <c r="D250" s="142">
        <v>3</v>
      </c>
      <c r="E250" s="84">
        <v>21.33</v>
      </c>
      <c r="F250" s="84">
        <v>4.09</v>
      </c>
      <c r="G250" s="87">
        <f t="shared" si="11"/>
        <v>63.989999999999995</v>
      </c>
      <c r="H250" s="87">
        <f t="shared" si="12"/>
        <v>12.27</v>
      </c>
      <c r="I250" s="109">
        <f t="shared" si="13"/>
        <v>76.25999999999999</v>
      </c>
      <c r="J250" s="231"/>
      <c r="K250" s="256">
        <v>1.048324189</v>
      </c>
      <c r="L250" s="257">
        <f t="shared" si="16"/>
        <v>79.94520265313999</v>
      </c>
      <c r="M250" s="257">
        <f t="shared" si="17"/>
        <v>3.6852026531399957</v>
      </c>
    </row>
    <row r="251" spans="1:13" ht="15" thickBot="1">
      <c r="A251" s="35" t="s">
        <v>321</v>
      </c>
      <c r="B251" s="36" t="s">
        <v>49</v>
      </c>
      <c r="C251" s="142" t="s">
        <v>17</v>
      </c>
      <c r="D251" s="142">
        <v>4</v>
      </c>
      <c r="E251" s="84">
        <v>19.6</v>
      </c>
      <c r="F251" s="84">
        <v>4.08</v>
      </c>
      <c r="G251" s="87">
        <f t="shared" si="11"/>
        <v>78.4</v>
      </c>
      <c r="H251" s="87">
        <f t="shared" si="12"/>
        <v>16.32</v>
      </c>
      <c r="I251" s="109">
        <f t="shared" si="13"/>
        <v>94.72</v>
      </c>
      <c r="J251" s="231"/>
      <c r="K251" s="256">
        <v>1.048324189</v>
      </c>
      <c r="L251" s="257">
        <f t="shared" si="16"/>
        <v>99.29726718207999</v>
      </c>
      <c r="M251" s="257">
        <f t="shared" si="17"/>
        <v>4.577267182079993</v>
      </c>
    </row>
    <row r="252" spans="1:13" ht="15" thickBot="1">
      <c r="A252" s="35" t="s">
        <v>322</v>
      </c>
      <c r="B252" s="36" t="s">
        <v>50</v>
      </c>
      <c r="C252" s="142" t="s">
        <v>17</v>
      </c>
      <c r="D252" s="142">
        <v>7</v>
      </c>
      <c r="E252" s="84">
        <v>2.32</v>
      </c>
      <c r="F252" s="84">
        <v>2.55</v>
      </c>
      <c r="G252" s="87">
        <f t="shared" si="11"/>
        <v>16.24</v>
      </c>
      <c r="H252" s="87">
        <f t="shared" si="12"/>
        <v>17.849999999999998</v>
      </c>
      <c r="I252" s="109">
        <f t="shared" si="13"/>
        <v>34.089999999999996</v>
      </c>
      <c r="J252" s="231"/>
      <c r="K252" s="256">
        <v>1.048324189</v>
      </c>
      <c r="L252" s="257">
        <f t="shared" si="16"/>
        <v>35.73737160300999</v>
      </c>
      <c r="M252" s="257">
        <f t="shared" si="17"/>
        <v>1.6473716030099936</v>
      </c>
    </row>
    <row r="253" spans="1:13" ht="15" thickBot="1">
      <c r="A253" s="35" t="s">
        <v>323</v>
      </c>
      <c r="B253" s="36" t="s">
        <v>247</v>
      </c>
      <c r="C253" s="142" t="s">
        <v>17</v>
      </c>
      <c r="D253" s="142">
        <v>1</v>
      </c>
      <c r="E253" s="84">
        <v>48.99</v>
      </c>
      <c r="F253" s="84">
        <v>4.81</v>
      </c>
      <c r="G253" s="87">
        <f t="shared" si="11"/>
        <v>48.99</v>
      </c>
      <c r="H253" s="87">
        <f t="shared" si="12"/>
        <v>4.81</v>
      </c>
      <c r="I253" s="109">
        <f t="shared" si="13"/>
        <v>53.800000000000004</v>
      </c>
      <c r="J253" s="231"/>
      <c r="K253" s="256">
        <v>1.048324189</v>
      </c>
      <c r="L253" s="257">
        <f t="shared" si="16"/>
        <v>56.3998413682</v>
      </c>
      <c r="M253" s="257">
        <f t="shared" si="17"/>
        <v>2.5998413681999963</v>
      </c>
    </row>
    <row r="254" spans="1:13" ht="15" thickBot="1">
      <c r="A254" s="35" t="s">
        <v>324</v>
      </c>
      <c r="B254" s="36" t="s">
        <v>51</v>
      </c>
      <c r="C254" s="142" t="s">
        <v>17</v>
      </c>
      <c r="D254" s="142">
        <v>3</v>
      </c>
      <c r="E254" s="84">
        <v>3.82</v>
      </c>
      <c r="F254" s="84">
        <v>4.08</v>
      </c>
      <c r="G254" s="87">
        <f t="shared" si="11"/>
        <v>11.459999999999999</v>
      </c>
      <c r="H254" s="87">
        <f t="shared" si="12"/>
        <v>12.24</v>
      </c>
      <c r="I254" s="109">
        <f t="shared" si="13"/>
        <v>23.7</v>
      </c>
      <c r="J254" s="231"/>
      <c r="K254" s="256">
        <v>1.048324189</v>
      </c>
      <c r="L254" s="257">
        <f t="shared" si="16"/>
        <v>24.8452832793</v>
      </c>
      <c r="M254" s="257">
        <f t="shared" si="17"/>
        <v>1.1452832792999992</v>
      </c>
    </row>
    <row r="255" spans="1:13" ht="15" thickBot="1">
      <c r="A255" s="35" t="s">
        <v>325</v>
      </c>
      <c r="B255" s="36" t="s">
        <v>52</v>
      </c>
      <c r="C255" s="142" t="s">
        <v>17</v>
      </c>
      <c r="D255" s="142">
        <v>1</v>
      </c>
      <c r="E255" s="84">
        <v>1.61</v>
      </c>
      <c r="F255" s="84">
        <v>2.55</v>
      </c>
      <c r="G255" s="87">
        <f t="shared" si="11"/>
        <v>1.61</v>
      </c>
      <c r="H255" s="87">
        <f t="shared" si="12"/>
        <v>2.55</v>
      </c>
      <c r="I255" s="109">
        <f t="shared" si="13"/>
        <v>4.16</v>
      </c>
      <c r="J255" s="231"/>
      <c r="K255" s="256">
        <v>1.048324189</v>
      </c>
      <c r="L255" s="257">
        <f t="shared" si="16"/>
        <v>4.3610286262399995</v>
      </c>
      <c r="M255" s="257">
        <f t="shared" si="17"/>
        <v>0.2010286262399994</v>
      </c>
    </row>
    <row r="256" spans="1:13" ht="15" thickBot="1">
      <c r="A256" s="35" t="s">
        <v>326</v>
      </c>
      <c r="B256" s="36" t="s">
        <v>53</v>
      </c>
      <c r="C256" s="142" t="s">
        <v>17</v>
      </c>
      <c r="D256" s="142">
        <v>5</v>
      </c>
      <c r="E256" s="84">
        <v>3.5</v>
      </c>
      <c r="F256" s="84">
        <v>3.27</v>
      </c>
      <c r="G256" s="87">
        <f t="shared" si="11"/>
        <v>17.5</v>
      </c>
      <c r="H256" s="87">
        <f t="shared" si="12"/>
        <v>16.35</v>
      </c>
      <c r="I256" s="109">
        <f t="shared" si="13"/>
        <v>33.85</v>
      </c>
      <c r="J256" s="231"/>
      <c r="K256" s="256">
        <v>1.048324189</v>
      </c>
      <c r="L256" s="257">
        <f t="shared" si="16"/>
        <v>35.48577379765</v>
      </c>
      <c r="M256" s="257">
        <f t="shared" si="17"/>
        <v>1.6357737976499962</v>
      </c>
    </row>
    <row r="257" spans="1:13" ht="15" thickBot="1">
      <c r="A257" s="35" t="s">
        <v>327</v>
      </c>
      <c r="B257" s="36" t="s">
        <v>54</v>
      </c>
      <c r="C257" s="142" t="s">
        <v>17</v>
      </c>
      <c r="D257" s="142">
        <v>10</v>
      </c>
      <c r="E257" s="84">
        <v>0.96</v>
      </c>
      <c r="F257" s="84">
        <v>2.55</v>
      </c>
      <c r="G257" s="87">
        <f t="shared" si="11"/>
        <v>9.6</v>
      </c>
      <c r="H257" s="87">
        <f t="shared" si="12"/>
        <v>25.5</v>
      </c>
      <c r="I257" s="109">
        <f t="shared" si="13"/>
        <v>35.1</v>
      </c>
      <c r="J257" s="231"/>
      <c r="K257" s="256">
        <v>1.048324189</v>
      </c>
      <c r="L257" s="257">
        <f t="shared" si="16"/>
        <v>36.796179033899996</v>
      </c>
      <c r="M257" s="257">
        <f t="shared" si="17"/>
        <v>1.6961790338999947</v>
      </c>
    </row>
    <row r="258" spans="1:13" ht="15" thickBot="1">
      <c r="A258" s="35" t="s">
        <v>328</v>
      </c>
      <c r="B258" s="36" t="s">
        <v>248</v>
      </c>
      <c r="C258" s="142" t="s">
        <v>17</v>
      </c>
      <c r="D258" s="142">
        <v>2</v>
      </c>
      <c r="E258" s="84">
        <v>40.38</v>
      </c>
      <c r="F258" s="84">
        <v>4.81</v>
      </c>
      <c r="G258" s="87">
        <f t="shared" si="11"/>
        <v>80.76</v>
      </c>
      <c r="H258" s="87">
        <f t="shared" si="12"/>
        <v>9.62</v>
      </c>
      <c r="I258" s="109">
        <f t="shared" si="13"/>
        <v>90.38000000000001</v>
      </c>
      <c r="J258" s="231"/>
      <c r="K258" s="256">
        <v>1.048324189</v>
      </c>
      <c r="L258" s="257">
        <f t="shared" si="16"/>
        <v>94.74754020182</v>
      </c>
      <c r="M258" s="257">
        <f t="shared" si="17"/>
        <v>4.367540201819992</v>
      </c>
    </row>
    <row r="259" spans="1:13" ht="15" thickBot="1">
      <c r="A259" s="35" t="s">
        <v>329</v>
      </c>
      <c r="B259" s="36" t="s">
        <v>249</v>
      </c>
      <c r="C259" s="142" t="s">
        <v>17</v>
      </c>
      <c r="D259" s="142">
        <v>7</v>
      </c>
      <c r="E259" s="84">
        <v>0.96</v>
      </c>
      <c r="F259" s="84">
        <v>2.55</v>
      </c>
      <c r="G259" s="87">
        <f t="shared" si="11"/>
        <v>6.72</v>
      </c>
      <c r="H259" s="87">
        <f t="shared" si="12"/>
        <v>17.849999999999998</v>
      </c>
      <c r="I259" s="109">
        <f t="shared" si="13"/>
        <v>24.569999999999997</v>
      </c>
      <c r="J259" s="231"/>
      <c r="K259" s="256">
        <v>1.048324189</v>
      </c>
      <c r="L259" s="257">
        <f t="shared" si="16"/>
        <v>25.757325323729994</v>
      </c>
      <c r="M259" s="257">
        <f t="shared" si="17"/>
        <v>1.187325323729997</v>
      </c>
    </row>
    <row r="260" spans="1:13" ht="15" thickBot="1">
      <c r="A260" s="35" t="s">
        <v>330</v>
      </c>
      <c r="B260" s="36" t="s">
        <v>55</v>
      </c>
      <c r="C260" s="142" t="s">
        <v>17</v>
      </c>
      <c r="D260" s="142">
        <v>3</v>
      </c>
      <c r="E260" s="84">
        <v>1.25</v>
      </c>
      <c r="F260" s="84">
        <v>2.55</v>
      </c>
      <c r="G260" s="87">
        <f t="shared" si="11"/>
        <v>3.75</v>
      </c>
      <c r="H260" s="87">
        <f t="shared" si="12"/>
        <v>7.6499999999999995</v>
      </c>
      <c r="I260" s="109">
        <f t="shared" si="13"/>
        <v>11.399999999999999</v>
      </c>
      <c r="J260" s="231"/>
      <c r="K260" s="256">
        <v>1.048324189</v>
      </c>
      <c r="L260" s="257">
        <f t="shared" si="16"/>
        <v>11.950895754599998</v>
      </c>
      <c r="M260" s="257">
        <f t="shared" si="17"/>
        <v>0.5508957545999991</v>
      </c>
    </row>
    <row r="261" spans="1:13" ht="15" thickBot="1">
      <c r="A261" s="35" t="s">
        <v>331</v>
      </c>
      <c r="B261" s="36" t="s">
        <v>56</v>
      </c>
      <c r="C261" s="142" t="s">
        <v>17</v>
      </c>
      <c r="D261" s="142">
        <v>8</v>
      </c>
      <c r="E261" s="84">
        <v>3.04</v>
      </c>
      <c r="F261" s="84">
        <v>3.27</v>
      </c>
      <c r="G261" s="87">
        <f t="shared" si="11"/>
        <v>24.32</v>
      </c>
      <c r="H261" s="87">
        <f t="shared" si="12"/>
        <v>26.16</v>
      </c>
      <c r="I261" s="109">
        <f t="shared" si="13"/>
        <v>50.480000000000004</v>
      </c>
      <c r="J261" s="231"/>
      <c r="K261" s="256">
        <v>1.048324189</v>
      </c>
      <c r="L261" s="257">
        <f t="shared" si="16"/>
        <v>52.91940506072</v>
      </c>
      <c r="M261" s="257">
        <f t="shared" si="17"/>
        <v>2.4394050607199986</v>
      </c>
    </row>
    <row r="262" spans="1:13" ht="15" thickBot="1">
      <c r="A262" s="35" t="s">
        <v>332</v>
      </c>
      <c r="B262" s="36" t="s">
        <v>57</v>
      </c>
      <c r="C262" s="142" t="s">
        <v>17</v>
      </c>
      <c r="D262" s="142">
        <v>5</v>
      </c>
      <c r="E262" s="84">
        <v>4.15</v>
      </c>
      <c r="F262" s="84">
        <v>4.08</v>
      </c>
      <c r="G262" s="87">
        <f t="shared" si="11"/>
        <v>20.75</v>
      </c>
      <c r="H262" s="87">
        <f t="shared" si="12"/>
        <v>20.4</v>
      </c>
      <c r="I262" s="109">
        <f t="shared" si="13"/>
        <v>41.15</v>
      </c>
      <c r="J262" s="231"/>
      <c r="K262" s="256">
        <v>1.048324189</v>
      </c>
      <c r="L262" s="257">
        <f t="shared" si="16"/>
        <v>43.13854037735</v>
      </c>
      <c r="M262" s="257">
        <f t="shared" si="17"/>
        <v>1.9885403773499988</v>
      </c>
    </row>
    <row r="263" spans="1:13" ht="15" thickBot="1">
      <c r="A263" s="35" t="s">
        <v>333</v>
      </c>
      <c r="B263" s="36" t="s">
        <v>58</v>
      </c>
      <c r="C263" s="142" t="s">
        <v>17</v>
      </c>
      <c r="D263" s="142">
        <v>1</v>
      </c>
      <c r="E263" s="84">
        <v>41.98</v>
      </c>
      <c r="F263" s="84">
        <v>4.81</v>
      </c>
      <c r="G263" s="87">
        <f t="shared" si="11"/>
        <v>41.98</v>
      </c>
      <c r="H263" s="87">
        <f t="shared" si="12"/>
        <v>4.81</v>
      </c>
      <c r="I263" s="109">
        <f t="shared" si="13"/>
        <v>46.79</v>
      </c>
      <c r="J263" s="231"/>
      <c r="K263" s="256">
        <v>1.048324189</v>
      </c>
      <c r="L263" s="257">
        <f t="shared" si="16"/>
        <v>49.051088803309995</v>
      </c>
      <c r="M263" s="257">
        <f t="shared" si="17"/>
        <v>2.2610888033099954</v>
      </c>
    </row>
    <row r="264" spans="1:13" ht="15" thickBot="1">
      <c r="A264" s="35" t="s">
        <v>334</v>
      </c>
      <c r="B264" s="36" t="s">
        <v>59</v>
      </c>
      <c r="C264" s="142" t="s">
        <v>17</v>
      </c>
      <c r="D264" s="142">
        <v>6</v>
      </c>
      <c r="E264" s="84">
        <v>7.75</v>
      </c>
      <c r="F264" s="84">
        <v>3.63</v>
      </c>
      <c r="G264" s="87">
        <f t="shared" si="11"/>
        <v>46.5</v>
      </c>
      <c r="H264" s="87">
        <f t="shared" si="12"/>
        <v>21.78</v>
      </c>
      <c r="I264" s="109">
        <f t="shared" si="13"/>
        <v>68.28</v>
      </c>
      <c r="J264" s="231"/>
      <c r="K264" s="256">
        <v>1.048324189</v>
      </c>
      <c r="L264" s="257">
        <f t="shared" si="16"/>
        <v>71.57957562492</v>
      </c>
      <c r="M264" s="257">
        <f t="shared" si="17"/>
        <v>3.2995756249199957</v>
      </c>
    </row>
    <row r="265" spans="1:13" ht="15" thickBot="1">
      <c r="A265" s="35" t="s">
        <v>335</v>
      </c>
      <c r="B265" s="36" t="s">
        <v>252</v>
      </c>
      <c r="C265" s="142" t="s">
        <v>17</v>
      </c>
      <c r="D265" s="142">
        <v>6</v>
      </c>
      <c r="E265" s="84">
        <v>2.24</v>
      </c>
      <c r="F265" s="84">
        <v>0</v>
      </c>
      <c r="G265" s="87">
        <f t="shared" si="11"/>
        <v>13.440000000000001</v>
      </c>
      <c r="H265" s="87">
        <f t="shared" si="12"/>
        <v>0</v>
      </c>
      <c r="I265" s="109">
        <f t="shared" si="13"/>
        <v>13.440000000000001</v>
      </c>
      <c r="J265" s="231"/>
      <c r="K265" s="256">
        <v>1.048324189</v>
      </c>
      <c r="L265" s="257">
        <f t="shared" si="16"/>
        <v>14.08947710016</v>
      </c>
      <c r="M265" s="257">
        <f t="shared" si="17"/>
        <v>0.6494771001599986</v>
      </c>
    </row>
    <row r="266" spans="1:13" ht="15" thickBot="1">
      <c r="A266" s="35" t="s">
        <v>336</v>
      </c>
      <c r="B266" s="36" t="s">
        <v>77</v>
      </c>
      <c r="C266" s="142" t="s">
        <v>17</v>
      </c>
      <c r="D266" s="142">
        <v>6</v>
      </c>
      <c r="E266" s="84">
        <v>4.48</v>
      </c>
      <c r="F266" s="84">
        <v>0</v>
      </c>
      <c r="G266" s="87">
        <f aca="true" t="shared" si="18" ref="G266:G275">D266*E266</f>
        <v>26.880000000000003</v>
      </c>
      <c r="H266" s="87">
        <f aca="true" t="shared" si="19" ref="H266:H275">D266*F266</f>
        <v>0</v>
      </c>
      <c r="I266" s="109">
        <f aca="true" t="shared" si="20" ref="I266:I275">G266+H266</f>
        <v>26.880000000000003</v>
      </c>
      <c r="J266" s="231"/>
      <c r="K266" s="256">
        <v>1.048324189</v>
      </c>
      <c r="L266" s="257">
        <f t="shared" si="16"/>
        <v>28.17895420032</v>
      </c>
      <c r="M266" s="257">
        <f t="shared" si="17"/>
        <v>1.2989542003199972</v>
      </c>
    </row>
    <row r="267" spans="1:13" ht="15" thickBot="1">
      <c r="A267" s="35" t="s">
        <v>337</v>
      </c>
      <c r="B267" s="36" t="s">
        <v>250</v>
      </c>
      <c r="C267" s="142" t="s">
        <v>17</v>
      </c>
      <c r="D267" s="142">
        <v>1</v>
      </c>
      <c r="E267" s="84">
        <v>4.99</v>
      </c>
      <c r="F267" s="84">
        <v>2.09</v>
      </c>
      <c r="G267" s="87">
        <f t="shared" si="18"/>
        <v>4.99</v>
      </c>
      <c r="H267" s="87">
        <f t="shared" si="19"/>
        <v>2.09</v>
      </c>
      <c r="I267" s="109">
        <f t="shared" si="20"/>
        <v>7.08</v>
      </c>
      <c r="J267" s="231"/>
      <c r="K267" s="256">
        <v>1.048324189</v>
      </c>
      <c r="L267" s="257">
        <f t="shared" si="16"/>
        <v>7.422135258119999</v>
      </c>
      <c r="M267" s="257">
        <f t="shared" si="17"/>
        <v>0.342135258119999</v>
      </c>
    </row>
    <row r="268" spans="1:13" ht="15" thickBot="1">
      <c r="A268" s="35" t="s">
        <v>338</v>
      </c>
      <c r="B268" s="36" t="s">
        <v>251</v>
      </c>
      <c r="C268" s="142" t="s">
        <v>17</v>
      </c>
      <c r="D268" s="142">
        <v>3</v>
      </c>
      <c r="E268" s="84">
        <v>23.37</v>
      </c>
      <c r="F268" s="84">
        <v>2.45</v>
      </c>
      <c r="G268" s="87">
        <f t="shared" si="18"/>
        <v>70.11</v>
      </c>
      <c r="H268" s="87">
        <f t="shared" si="19"/>
        <v>7.3500000000000005</v>
      </c>
      <c r="I268" s="109">
        <f t="shared" si="20"/>
        <v>77.46</v>
      </c>
      <c r="J268" s="231"/>
      <c r="K268" s="256">
        <v>1.048324189</v>
      </c>
      <c r="L268" s="257">
        <f t="shared" si="16"/>
        <v>81.20319167993999</v>
      </c>
      <c r="M268" s="257">
        <f t="shared" si="17"/>
        <v>3.743191679939997</v>
      </c>
    </row>
    <row r="269" spans="1:13" ht="15" thickBot="1">
      <c r="A269" s="35" t="s">
        <v>339</v>
      </c>
      <c r="B269" s="36" t="s">
        <v>255</v>
      </c>
      <c r="C269" s="142" t="s">
        <v>17</v>
      </c>
      <c r="D269" s="142">
        <v>1</v>
      </c>
      <c r="E269" s="84">
        <v>7.3</v>
      </c>
      <c r="F269" s="84">
        <v>7.94</v>
      </c>
      <c r="G269" s="87">
        <f t="shared" si="18"/>
        <v>7.3</v>
      </c>
      <c r="H269" s="87">
        <f t="shared" si="19"/>
        <v>7.94</v>
      </c>
      <c r="I269" s="109">
        <f t="shared" si="20"/>
        <v>15.24</v>
      </c>
      <c r="J269" s="231"/>
      <c r="K269" s="256">
        <v>1.048324189</v>
      </c>
      <c r="L269" s="257">
        <f t="shared" si="16"/>
        <v>15.97646064036</v>
      </c>
      <c r="M269" s="257">
        <f t="shared" si="17"/>
        <v>0.7364606403599989</v>
      </c>
    </row>
    <row r="270" spans="1:13" ht="15" thickBot="1">
      <c r="A270" s="35" t="s">
        <v>340</v>
      </c>
      <c r="B270" s="36" t="s">
        <v>78</v>
      </c>
      <c r="C270" s="142" t="s">
        <v>17</v>
      </c>
      <c r="D270" s="142">
        <v>1</v>
      </c>
      <c r="E270" s="84">
        <v>7.3</v>
      </c>
      <c r="F270" s="84">
        <v>7.94</v>
      </c>
      <c r="G270" s="87">
        <f t="shared" si="18"/>
        <v>7.3</v>
      </c>
      <c r="H270" s="87">
        <f t="shared" si="19"/>
        <v>7.94</v>
      </c>
      <c r="I270" s="109">
        <f t="shared" si="20"/>
        <v>15.24</v>
      </c>
      <c r="J270" s="231"/>
      <c r="K270" s="256">
        <v>1.048324189</v>
      </c>
      <c r="L270" s="257">
        <f t="shared" si="16"/>
        <v>15.97646064036</v>
      </c>
      <c r="M270" s="257">
        <f t="shared" si="17"/>
        <v>0.7364606403599989</v>
      </c>
    </row>
    <row r="271" spans="1:13" ht="15" thickBot="1">
      <c r="A271" s="35" t="s">
        <v>341</v>
      </c>
      <c r="B271" s="36" t="s">
        <v>256</v>
      </c>
      <c r="C271" s="142" t="s">
        <v>17</v>
      </c>
      <c r="D271" s="142">
        <v>3</v>
      </c>
      <c r="E271" s="84">
        <v>1.29</v>
      </c>
      <c r="F271" s="84">
        <v>0</v>
      </c>
      <c r="G271" s="87">
        <f t="shared" si="18"/>
        <v>3.87</v>
      </c>
      <c r="H271" s="87">
        <f t="shared" si="19"/>
        <v>0</v>
      </c>
      <c r="I271" s="109">
        <f t="shared" si="20"/>
        <v>3.87</v>
      </c>
      <c r="J271" s="231"/>
      <c r="K271" s="256">
        <v>1.048324189</v>
      </c>
      <c r="L271" s="257">
        <f t="shared" si="16"/>
        <v>4.05701461143</v>
      </c>
      <c r="M271" s="257">
        <f t="shared" si="17"/>
        <v>0.18701461142999953</v>
      </c>
    </row>
    <row r="272" spans="1:13" ht="15" thickBot="1">
      <c r="A272" s="35" t="s">
        <v>342</v>
      </c>
      <c r="B272" s="36" t="s">
        <v>79</v>
      </c>
      <c r="C272" s="142" t="s">
        <v>17</v>
      </c>
      <c r="D272" s="142">
        <v>19</v>
      </c>
      <c r="E272" s="84">
        <v>0.99</v>
      </c>
      <c r="F272" s="84">
        <v>0</v>
      </c>
      <c r="G272" s="87">
        <f t="shared" si="18"/>
        <v>18.81</v>
      </c>
      <c r="H272" s="87">
        <f t="shared" si="19"/>
        <v>0</v>
      </c>
      <c r="I272" s="109">
        <f t="shared" si="20"/>
        <v>18.81</v>
      </c>
      <c r="J272" s="231"/>
      <c r="K272" s="256">
        <v>1.048324189</v>
      </c>
      <c r="L272" s="257">
        <f t="shared" si="16"/>
        <v>19.718977995089997</v>
      </c>
      <c r="M272" s="257">
        <f t="shared" si="17"/>
        <v>0.9089779950899981</v>
      </c>
    </row>
    <row r="273" spans="1:13" ht="15" thickBot="1">
      <c r="A273" s="35" t="s">
        <v>343</v>
      </c>
      <c r="B273" s="36" t="s">
        <v>80</v>
      </c>
      <c r="C273" s="142" t="s">
        <v>17</v>
      </c>
      <c r="D273" s="142">
        <v>25</v>
      </c>
      <c r="E273" s="84">
        <v>0.69</v>
      </c>
      <c r="F273" s="84">
        <v>0</v>
      </c>
      <c r="G273" s="87">
        <f t="shared" si="18"/>
        <v>17.25</v>
      </c>
      <c r="H273" s="87">
        <f t="shared" si="19"/>
        <v>0</v>
      </c>
      <c r="I273" s="109">
        <f t="shared" si="20"/>
        <v>17.25</v>
      </c>
      <c r="J273" s="231"/>
      <c r="K273" s="256">
        <v>1.048324189</v>
      </c>
      <c r="L273" s="257">
        <f t="shared" si="16"/>
        <v>18.083592260249997</v>
      </c>
      <c r="M273" s="257">
        <f t="shared" si="17"/>
        <v>0.833592260249997</v>
      </c>
    </row>
    <row r="274" spans="1:13" ht="15" thickBot="1">
      <c r="A274" s="35" t="s">
        <v>344</v>
      </c>
      <c r="B274" s="36" t="s">
        <v>81</v>
      </c>
      <c r="C274" s="142" t="s">
        <v>17</v>
      </c>
      <c r="D274" s="142">
        <v>19</v>
      </c>
      <c r="E274" s="84">
        <v>0.54</v>
      </c>
      <c r="F274" s="84">
        <v>0</v>
      </c>
      <c r="G274" s="87">
        <f t="shared" si="18"/>
        <v>10.260000000000002</v>
      </c>
      <c r="H274" s="87">
        <f t="shared" si="19"/>
        <v>0</v>
      </c>
      <c r="I274" s="109">
        <f t="shared" si="20"/>
        <v>10.260000000000002</v>
      </c>
      <c r="J274" s="231"/>
      <c r="K274" s="256">
        <v>1.048324189</v>
      </c>
      <c r="L274" s="257">
        <f t="shared" si="16"/>
        <v>10.75580617914</v>
      </c>
      <c r="M274" s="257">
        <f t="shared" si="17"/>
        <v>0.4958061791399988</v>
      </c>
    </row>
    <row r="275" spans="1:13" ht="15" thickBot="1">
      <c r="A275" s="35" t="s">
        <v>345</v>
      </c>
      <c r="B275" s="36" t="s">
        <v>362</v>
      </c>
      <c r="C275" s="145" t="s">
        <v>17</v>
      </c>
      <c r="D275" s="145">
        <v>5</v>
      </c>
      <c r="E275" s="85">
        <v>15.61</v>
      </c>
      <c r="F275" s="85">
        <v>0</v>
      </c>
      <c r="G275" s="87">
        <f t="shared" si="18"/>
        <v>78.05</v>
      </c>
      <c r="H275" s="87">
        <f t="shared" si="19"/>
        <v>0</v>
      </c>
      <c r="I275" s="109">
        <f t="shared" si="20"/>
        <v>78.05</v>
      </c>
      <c r="J275" s="231"/>
      <c r="K275" s="256">
        <v>1.048324189</v>
      </c>
      <c r="L275" s="257">
        <f t="shared" si="16"/>
        <v>81.82170295144999</v>
      </c>
      <c r="M275" s="257">
        <f t="shared" si="17"/>
        <v>3.7717029514499956</v>
      </c>
    </row>
    <row r="276" spans="1:13" ht="15" thickBot="1">
      <c r="A276" s="35"/>
      <c r="B276" s="36"/>
      <c r="C276" s="145"/>
      <c r="D276" s="145"/>
      <c r="E276" s="85"/>
      <c r="F276" s="85"/>
      <c r="G276" s="87"/>
      <c r="H276" s="87"/>
      <c r="I276" s="109"/>
      <c r="J276" s="231"/>
      <c r="K276" s="254"/>
      <c r="L276" s="254"/>
      <c r="M276" s="254"/>
    </row>
    <row r="277" spans="1:13" s="60" customFormat="1" ht="15" thickBot="1">
      <c r="A277" s="48" t="s">
        <v>260</v>
      </c>
      <c r="B277" s="51" t="s">
        <v>261</v>
      </c>
      <c r="C277" s="141"/>
      <c r="D277" s="141"/>
      <c r="E277" s="83"/>
      <c r="F277" s="83"/>
      <c r="G277" s="90"/>
      <c r="H277" s="90"/>
      <c r="I277" s="112"/>
      <c r="J277" s="240">
        <f>SUM(I278:I282)</f>
        <v>50.47460000000001</v>
      </c>
      <c r="K277" s="253"/>
      <c r="L277" s="253"/>
      <c r="M277" s="253"/>
    </row>
    <row r="278" spans="1:13" ht="15" thickBot="1">
      <c r="A278" s="35" t="s">
        <v>346</v>
      </c>
      <c r="B278" s="36" t="s">
        <v>262</v>
      </c>
      <c r="C278" s="142" t="s">
        <v>17</v>
      </c>
      <c r="D278" s="145">
        <v>11.39</v>
      </c>
      <c r="E278" s="85">
        <v>1.32</v>
      </c>
      <c r="F278" s="85">
        <v>0.82</v>
      </c>
      <c r="G278" s="87">
        <f>D278*E278</f>
        <v>15.0348</v>
      </c>
      <c r="H278" s="87">
        <f>D278*F278</f>
        <v>9.3398</v>
      </c>
      <c r="I278" s="109">
        <f>G278+H278</f>
        <v>24.3746</v>
      </c>
      <c r="J278" s="231"/>
      <c r="K278" s="256">
        <v>1.048324189</v>
      </c>
      <c r="L278" s="257">
        <f>I278*K278</f>
        <v>25.552482777199398</v>
      </c>
      <c r="M278" s="257">
        <f>L278-I278</f>
        <v>1.1778827771993967</v>
      </c>
    </row>
    <row r="279" spans="1:13" ht="15" thickBot="1">
      <c r="A279" s="35" t="s">
        <v>347</v>
      </c>
      <c r="B279" s="36" t="s">
        <v>263</v>
      </c>
      <c r="C279" s="142" t="s">
        <v>17</v>
      </c>
      <c r="D279" s="145">
        <v>6</v>
      </c>
      <c r="E279" s="85">
        <v>1.26</v>
      </c>
      <c r="F279" s="85">
        <v>1.63</v>
      </c>
      <c r="G279" s="87">
        <f>D279*E279</f>
        <v>7.5600000000000005</v>
      </c>
      <c r="H279" s="87">
        <f>D279*F279</f>
        <v>9.78</v>
      </c>
      <c r="I279" s="109">
        <f>G279+H279</f>
        <v>17.34</v>
      </c>
      <c r="J279" s="231"/>
      <c r="K279" s="256">
        <v>1.048324189</v>
      </c>
      <c r="L279" s="257">
        <f>I279*K279</f>
        <v>18.17794143726</v>
      </c>
      <c r="M279" s="257">
        <f>L279-I279</f>
        <v>0.8379414372599996</v>
      </c>
    </row>
    <row r="280" spans="1:13" ht="15" thickBot="1">
      <c r="A280" s="35" t="s">
        <v>348</v>
      </c>
      <c r="B280" s="36" t="s">
        <v>264</v>
      </c>
      <c r="C280" s="142" t="s">
        <v>17</v>
      </c>
      <c r="D280" s="145">
        <v>2</v>
      </c>
      <c r="E280" s="85">
        <v>0.49</v>
      </c>
      <c r="F280" s="85">
        <v>1.63</v>
      </c>
      <c r="G280" s="87">
        <f>D280*E280</f>
        <v>0.98</v>
      </c>
      <c r="H280" s="87">
        <f>D280*F280</f>
        <v>3.26</v>
      </c>
      <c r="I280" s="109">
        <f>G280+H280</f>
        <v>4.24</v>
      </c>
      <c r="J280" s="231"/>
      <c r="K280" s="256">
        <v>1.048324189</v>
      </c>
      <c r="L280" s="257">
        <f>I280*K280</f>
        <v>4.44489456136</v>
      </c>
      <c r="M280" s="257">
        <f>L280-I280</f>
        <v>0.20489456135999973</v>
      </c>
    </row>
    <row r="281" spans="1:13" ht="15" thickBot="1">
      <c r="A281" s="35" t="s">
        <v>349</v>
      </c>
      <c r="B281" s="36" t="s">
        <v>265</v>
      </c>
      <c r="C281" s="142" t="s">
        <v>17</v>
      </c>
      <c r="D281" s="145">
        <v>2</v>
      </c>
      <c r="E281" s="85">
        <v>0.63</v>
      </c>
      <c r="F281" s="85">
        <v>1.63</v>
      </c>
      <c r="G281" s="87">
        <f>D281*E281</f>
        <v>1.26</v>
      </c>
      <c r="H281" s="87">
        <f>D281*F281</f>
        <v>3.26</v>
      </c>
      <c r="I281" s="109">
        <f>G281+H281</f>
        <v>4.52</v>
      </c>
      <c r="J281" s="231"/>
      <c r="K281" s="256">
        <v>1.048324189</v>
      </c>
      <c r="L281" s="257">
        <f>I281*K281</f>
        <v>4.73842533428</v>
      </c>
      <c r="M281" s="257">
        <f>L281-I281</f>
        <v>0.21842533428</v>
      </c>
    </row>
    <row r="282" spans="1:13" ht="15" thickBot="1">
      <c r="A282" s="20"/>
      <c r="B282" s="7"/>
      <c r="C282" s="152"/>
      <c r="D282" s="152"/>
      <c r="E282" s="113"/>
      <c r="F282" s="113"/>
      <c r="G282" s="87"/>
      <c r="H282" s="87"/>
      <c r="I282" s="109"/>
      <c r="J282" s="231"/>
      <c r="K282" s="254"/>
      <c r="L282" s="254"/>
      <c r="M282" s="254"/>
    </row>
    <row r="283" spans="1:13" s="60" customFormat="1" ht="15.75" thickBot="1">
      <c r="A283" s="58" t="s">
        <v>507</v>
      </c>
      <c r="B283" s="59" t="s">
        <v>67</v>
      </c>
      <c r="C283" s="149"/>
      <c r="D283" s="149"/>
      <c r="E283" s="111"/>
      <c r="F283" s="111"/>
      <c r="G283" s="90"/>
      <c r="H283" s="90"/>
      <c r="I283" s="112"/>
      <c r="J283" s="239">
        <f>J284</f>
        <v>4178.7977</v>
      </c>
      <c r="K283" s="253"/>
      <c r="L283" s="253"/>
      <c r="M283" s="253"/>
    </row>
    <row r="284" spans="1:13" s="60" customFormat="1" ht="15" thickBot="1">
      <c r="A284" s="58" t="s">
        <v>205</v>
      </c>
      <c r="B284" s="59" t="s">
        <v>0</v>
      </c>
      <c r="C284" s="149"/>
      <c r="D284" s="149"/>
      <c r="E284" s="111"/>
      <c r="F284" s="111"/>
      <c r="G284" s="90"/>
      <c r="H284" s="90"/>
      <c r="I284" s="112"/>
      <c r="J284" s="240">
        <f>SUM(I285:I299)</f>
        <v>4178.7977</v>
      </c>
      <c r="K284" s="253"/>
      <c r="L284" s="253"/>
      <c r="M284" s="253"/>
    </row>
    <row r="285" spans="1:13" ht="15" thickBot="1">
      <c r="A285" s="35" t="s">
        <v>206</v>
      </c>
      <c r="B285" s="36" t="s">
        <v>223</v>
      </c>
      <c r="C285" s="145" t="s">
        <v>15</v>
      </c>
      <c r="D285" s="145">
        <v>10</v>
      </c>
      <c r="E285" s="85">
        <v>1.33</v>
      </c>
      <c r="F285" s="85">
        <v>0.95</v>
      </c>
      <c r="G285" s="87">
        <f>D285*E285</f>
        <v>13.3</v>
      </c>
      <c r="H285" s="87">
        <f>D285*F285</f>
        <v>9.5</v>
      </c>
      <c r="I285" s="109">
        <f>G285+H285</f>
        <v>22.8</v>
      </c>
      <c r="J285" s="231"/>
      <c r="K285" s="256">
        <v>1.048324189</v>
      </c>
      <c r="L285" s="257">
        <f>I285*K285</f>
        <v>23.9017915092</v>
      </c>
      <c r="M285" s="257">
        <f>L285-I285</f>
        <v>1.1017915091999981</v>
      </c>
    </row>
    <row r="286" spans="1:13" ht="15" thickBot="1">
      <c r="A286" s="35" t="s">
        <v>207</v>
      </c>
      <c r="B286" s="36" t="s">
        <v>61</v>
      </c>
      <c r="C286" s="142" t="s">
        <v>15</v>
      </c>
      <c r="D286" s="142">
        <v>10</v>
      </c>
      <c r="E286" s="84">
        <v>1.33</v>
      </c>
      <c r="F286" s="84">
        <v>0.95</v>
      </c>
      <c r="G286" s="87">
        <f aca="true" t="shared" si="21" ref="G286:G298">D286*E286</f>
        <v>13.3</v>
      </c>
      <c r="H286" s="87">
        <f aca="true" t="shared" si="22" ref="H286:H298">D286*F286</f>
        <v>9.5</v>
      </c>
      <c r="I286" s="109">
        <f aca="true" t="shared" si="23" ref="I286:I298">G286+H286</f>
        <v>22.8</v>
      </c>
      <c r="J286" s="231"/>
      <c r="K286" s="256">
        <v>1.048324189</v>
      </c>
      <c r="L286" s="257">
        <f>I286*K286</f>
        <v>23.9017915092</v>
      </c>
      <c r="M286" s="257">
        <f>L286-I286</f>
        <v>1.1017915091999981</v>
      </c>
    </row>
    <row r="287" spans="1:13" ht="15" thickBot="1">
      <c r="A287" s="35" t="s">
        <v>208</v>
      </c>
      <c r="B287" s="36" t="s">
        <v>62</v>
      </c>
      <c r="C287" s="142" t="s">
        <v>15</v>
      </c>
      <c r="D287" s="142">
        <v>30</v>
      </c>
      <c r="E287" s="84">
        <v>4.56</v>
      </c>
      <c r="F287" s="84">
        <v>1.31</v>
      </c>
      <c r="G287" s="87">
        <f t="shared" si="21"/>
        <v>136.79999999999998</v>
      </c>
      <c r="H287" s="87">
        <f t="shared" si="22"/>
        <v>39.300000000000004</v>
      </c>
      <c r="I287" s="109">
        <f t="shared" si="23"/>
        <v>176.1</v>
      </c>
      <c r="J287" s="231"/>
      <c r="K287" s="256">
        <v>1.048324189</v>
      </c>
      <c r="L287" s="257">
        <f>I287*K287</f>
        <v>184.6098896829</v>
      </c>
      <c r="M287" s="257">
        <f>L287-I287</f>
        <v>8.509889682899995</v>
      </c>
    </row>
    <row r="288" spans="1:13" ht="15" thickBot="1">
      <c r="A288" s="133" t="s">
        <v>509</v>
      </c>
      <c r="B288" s="131" t="s">
        <v>510</v>
      </c>
      <c r="C288" s="151" t="s">
        <v>15</v>
      </c>
      <c r="D288" s="151">
        <v>1723.18</v>
      </c>
      <c r="E288" s="130"/>
      <c r="F288" s="130"/>
      <c r="G288" s="131"/>
      <c r="H288" s="131"/>
      <c r="I288" s="132"/>
      <c r="J288" s="244"/>
      <c r="K288" s="254"/>
      <c r="L288" s="254"/>
      <c r="M288" s="254"/>
    </row>
    <row r="289" spans="1:13" ht="15" thickBot="1">
      <c r="A289" s="133" t="s">
        <v>511</v>
      </c>
      <c r="B289" s="131" t="s">
        <v>512</v>
      </c>
      <c r="C289" s="151" t="s">
        <v>15</v>
      </c>
      <c r="D289" s="151">
        <v>195.78</v>
      </c>
      <c r="E289" s="130"/>
      <c r="F289" s="130"/>
      <c r="G289" s="131"/>
      <c r="H289" s="131"/>
      <c r="I289" s="132"/>
      <c r="J289" s="244"/>
      <c r="K289" s="254"/>
      <c r="L289" s="254"/>
      <c r="M289" s="254"/>
    </row>
    <row r="290" spans="1:13" ht="26.25" thickBot="1">
      <c r="A290" s="35" t="s">
        <v>225</v>
      </c>
      <c r="B290" s="36" t="s">
        <v>63</v>
      </c>
      <c r="C290" s="142" t="s">
        <v>17</v>
      </c>
      <c r="D290" s="142">
        <v>117</v>
      </c>
      <c r="E290" s="84">
        <v>1.15</v>
      </c>
      <c r="F290" s="84">
        <v>0</v>
      </c>
      <c r="G290" s="87">
        <f t="shared" si="21"/>
        <v>134.54999999999998</v>
      </c>
      <c r="H290" s="87">
        <f t="shared" si="22"/>
        <v>0</v>
      </c>
      <c r="I290" s="109">
        <f t="shared" si="23"/>
        <v>134.54999999999998</v>
      </c>
      <c r="J290" s="231"/>
      <c r="K290" s="256">
        <v>1.048324189</v>
      </c>
      <c r="L290" s="257">
        <f aca="true" t="shared" si="24" ref="L290:L298">I290*K290</f>
        <v>141.05201962994997</v>
      </c>
      <c r="M290" s="257">
        <f aca="true" t="shared" si="25" ref="M290:M298">L290-I290</f>
        <v>6.502019629949984</v>
      </c>
    </row>
    <row r="291" spans="1:13" ht="26.25" thickBot="1">
      <c r="A291" s="35" t="s">
        <v>226</v>
      </c>
      <c r="B291" s="36" t="s">
        <v>64</v>
      </c>
      <c r="C291" s="142" t="s">
        <v>17</v>
      </c>
      <c r="D291" s="142">
        <v>5</v>
      </c>
      <c r="E291" s="84">
        <v>1.83</v>
      </c>
      <c r="F291" s="84">
        <v>0</v>
      </c>
      <c r="G291" s="87">
        <f t="shared" si="21"/>
        <v>9.15</v>
      </c>
      <c r="H291" s="87">
        <f t="shared" si="22"/>
        <v>0</v>
      </c>
      <c r="I291" s="109">
        <f t="shared" si="23"/>
        <v>9.15</v>
      </c>
      <c r="J291" s="231"/>
      <c r="K291" s="256">
        <v>1.048324189</v>
      </c>
      <c r="L291" s="257">
        <f t="shared" si="24"/>
        <v>9.59216632935</v>
      </c>
      <c r="M291" s="257">
        <f t="shared" si="25"/>
        <v>0.44216632935</v>
      </c>
    </row>
    <row r="292" spans="1:13" ht="15" thickBot="1">
      <c r="A292" s="35" t="s">
        <v>227</v>
      </c>
      <c r="B292" s="36" t="s">
        <v>242</v>
      </c>
      <c r="C292" s="142" t="s">
        <v>15</v>
      </c>
      <c r="D292" s="142">
        <v>280.9</v>
      </c>
      <c r="E292" s="84">
        <v>4.17</v>
      </c>
      <c r="F292" s="84">
        <v>1.2</v>
      </c>
      <c r="G292" s="87">
        <f t="shared" si="21"/>
        <v>1171.3529999999998</v>
      </c>
      <c r="H292" s="87">
        <f t="shared" si="22"/>
        <v>337.08</v>
      </c>
      <c r="I292" s="109">
        <f t="shared" si="23"/>
        <v>1508.4329999999998</v>
      </c>
      <c r="J292" s="231"/>
      <c r="K292" s="256">
        <v>1.048324189</v>
      </c>
      <c r="L292" s="257">
        <f t="shared" si="24"/>
        <v>1581.3268013858367</v>
      </c>
      <c r="M292" s="257">
        <f t="shared" si="25"/>
        <v>72.89380138583692</v>
      </c>
    </row>
    <row r="293" spans="1:13" ht="15" thickBot="1">
      <c r="A293" s="35" t="s">
        <v>350</v>
      </c>
      <c r="B293" s="39" t="s">
        <v>243</v>
      </c>
      <c r="C293" s="142" t="s">
        <v>15</v>
      </c>
      <c r="D293" s="142">
        <v>6.68</v>
      </c>
      <c r="E293" s="84">
        <v>9.3</v>
      </c>
      <c r="F293" s="84">
        <v>4.04</v>
      </c>
      <c r="G293" s="87">
        <f t="shared" si="21"/>
        <v>62.124</v>
      </c>
      <c r="H293" s="87">
        <f t="shared" si="22"/>
        <v>26.987199999999998</v>
      </c>
      <c r="I293" s="109">
        <f t="shared" si="23"/>
        <v>89.1112</v>
      </c>
      <c r="J293" s="231"/>
      <c r="K293" s="256">
        <v>1.048324189</v>
      </c>
      <c r="L293" s="257">
        <f t="shared" si="24"/>
        <v>93.41742647081679</v>
      </c>
      <c r="M293" s="257">
        <f t="shared" si="25"/>
        <v>4.306226470816796</v>
      </c>
    </row>
    <row r="294" spans="1:13" ht="15" thickBot="1">
      <c r="A294" s="35" t="s">
        <v>228</v>
      </c>
      <c r="B294" s="39" t="s">
        <v>244</v>
      </c>
      <c r="C294" s="142" t="s">
        <v>15</v>
      </c>
      <c r="D294" s="142">
        <v>15.79</v>
      </c>
      <c r="E294" s="84">
        <v>9.3</v>
      </c>
      <c r="F294" s="84">
        <v>4.04</v>
      </c>
      <c r="G294" s="87">
        <f t="shared" si="21"/>
        <v>146.847</v>
      </c>
      <c r="H294" s="87">
        <f t="shared" si="22"/>
        <v>63.791599999999995</v>
      </c>
      <c r="I294" s="109">
        <f t="shared" si="23"/>
        <v>210.6386</v>
      </c>
      <c r="J294" s="231"/>
      <c r="K294" s="256">
        <v>1.048324189</v>
      </c>
      <c r="L294" s="257">
        <f t="shared" si="24"/>
        <v>220.81753951709538</v>
      </c>
      <c r="M294" s="257">
        <f t="shared" si="25"/>
        <v>10.178939517095387</v>
      </c>
    </row>
    <row r="295" spans="1:13" ht="15" thickBot="1">
      <c r="A295" s="35" t="s">
        <v>229</v>
      </c>
      <c r="B295" s="39" t="s">
        <v>217</v>
      </c>
      <c r="C295" s="142" t="s">
        <v>15</v>
      </c>
      <c r="D295" s="142">
        <v>67</v>
      </c>
      <c r="E295" s="84">
        <v>2.66</v>
      </c>
      <c r="F295" s="84">
        <v>4.39</v>
      </c>
      <c r="G295" s="87">
        <f t="shared" si="21"/>
        <v>178.22</v>
      </c>
      <c r="H295" s="87">
        <f t="shared" si="22"/>
        <v>294.13</v>
      </c>
      <c r="I295" s="109">
        <f t="shared" si="23"/>
        <v>472.35</v>
      </c>
      <c r="J295" s="231"/>
      <c r="K295" s="256">
        <v>1.048324189</v>
      </c>
      <c r="L295" s="257">
        <f t="shared" si="24"/>
        <v>495.17593067415</v>
      </c>
      <c r="M295" s="257">
        <f t="shared" si="25"/>
        <v>22.82593067414996</v>
      </c>
    </row>
    <row r="296" spans="1:13" ht="15" thickBot="1">
      <c r="A296" s="35" t="s">
        <v>230</v>
      </c>
      <c r="B296" s="39" t="s">
        <v>224</v>
      </c>
      <c r="C296" s="142" t="s">
        <v>15</v>
      </c>
      <c r="D296" s="142">
        <v>82.59</v>
      </c>
      <c r="E296" s="84">
        <v>3.29</v>
      </c>
      <c r="F296" s="84">
        <v>1.82</v>
      </c>
      <c r="G296" s="87">
        <f t="shared" si="21"/>
        <v>271.72110000000004</v>
      </c>
      <c r="H296" s="87">
        <f t="shared" si="22"/>
        <v>150.31380000000001</v>
      </c>
      <c r="I296" s="109">
        <f t="shared" si="23"/>
        <v>422.03490000000005</v>
      </c>
      <c r="J296" s="231"/>
      <c r="K296" s="256">
        <v>1.048324189</v>
      </c>
      <c r="L296" s="257">
        <f t="shared" si="24"/>
        <v>442.42939427219613</v>
      </c>
      <c r="M296" s="257">
        <f t="shared" si="25"/>
        <v>20.394494272196084</v>
      </c>
    </row>
    <row r="297" spans="1:13" ht="26.25" thickBot="1">
      <c r="A297" s="35" t="s">
        <v>231</v>
      </c>
      <c r="B297" s="36" t="s">
        <v>65</v>
      </c>
      <c r="C297" s="142" t="s">
        <v>17</v>
      </c>
      <c r="D297" s="142">
        <v>1</v>
      </c>
      <c r="E297" s="84">
        <v>673.94</v>
      </c>
      <c r="F297" s="84">
        <v>51.94</v>
      </c>
      <c r="G297" s="87">
        <f t="shared" si="21"/>
        <v>673.94</v>
      </c>
      <c r="H297" s="87">
        <f t="shared" si="22"/>
        <v>51.94</v>
      </c>
      <c r="I297" s="109">
        <f t="shared" si="23"/>
        <v>725.8800000000001</v>
      </c>
      <c r="J297" s="231"/>
      <c r="K297" s="256">
        <v>1.048324189</v>
      </c>
      <c r="L297" s="257">
        <f t="shared" si="24"/>
        <v>760.9575623113201</v>
      </c>
      <c r="M297" s="257">
        <f t="shared" si="25"/>
        <v>35.07756231131998</v>
      </c>
    </row>
    <row r="298" spans="1:13" ht="26.25" thickBot="1">
      <c r="A298" s="35" t="s">
        <v>232</v>
      </c>
      <c r="B298" s="36" t="s">
        <v>103</v>
      </c>
      <c r="C298" s="142" t="s">
        <v>17</v>
      </c>
      <c r="D298" s="142">
        <v>1</v>
      </c>
      <c r="E298" s="84">
        <v>304.77</v>
      </c>
      <c r="F298" s="84">
        <v>80.18</v>
      </c>
      <c r="G298" s="87">
        <f t="shared" si="21"/>
        <v>304.77</v>
      </c>
      <c r="H298" s="87">
        <f t="shared" si="22"/>
        <v>80.18</v>
      </c>
      <c r="I298" s="109">
        <f t="shared" si="23"/>
        <v>384.95</v>
      </c>
      <c r="J298" s="231"/>
      <c r="K298" s="256">
        <v>1.048324189</v>
      </c>
      <c r="L298" s="257">
        <f t="shared" si="24"/>
        <v>403.55239655554993</v>
      </c>
      <c r="M298" s="257">
        <f t="shared" si="25"/>
        <v>18.602396555549944</v>
      </c>
    </row>
    <row r="299" spans="1:13" ht="26.25" thickBot="1">
      <c r="A299" s="133" t="s">
        <v>233</v>
      </c>
      <c r="B299" s="131" t="s">
        <v>66</v>
      </c>
      <c r="C299" s="189" t="s">
        <v>17</v>
      </c>
      <c r="D299" s="189">
        <v>1</v>
      </c>
      <c r="E299" s="190"/>
      <c r="F299" s="190"/>
      <c r="G299" s="191"/>
      <c r="H299" s="191"/>
      <c r="I299" s="192"/>
      <c r="J299" s="246"/>
      <c r="K299" s="254"/>
      <c r="L299" s="254"/>
      <c r="M299" s="254"/>
    </row>
    <row r="300" spans="1:13" ht="15" thickBot="1">
      <c r="A300" s="133" t="s">
        <v>513</v>
      </c>
      <c r="B300" s="131" t="s">
        <v>514</v>
      </c>
      <c r="C300" s="151" t="s">
        <v>17</v>
      </c>
      <c r="D300" s="151">
        <v>17</v>
      </c>
      <c r="E300" s="178"/>
      <c r="F300" s="178"/>
      <c r="G300" s="179"/>
      <c r="H300" s="179"/>
      <c r="I300" s="180"/>
      <c r="J300" s="246"/>
      <c r="K300" s="254"/>
      <c r="L300" s="254"/>
      <c r="M300" s="254"/>
    </row>
    <row r="301" spans="1:13" ht="15" thickBot="1">
      <c r="A301" s="133" t="s">
        <v>515</v>
      </c>
      <c r="B301" s="131" t="s">
        <v>516</v>
      </c>
      <c r="C301" s="151" t="s">
        <v>17</v>
      </c>
      <c r="D301" s="151">
        <v>2</v>
      </c>
      <c r="E301" s="178"/>
      <c r="F301" s="178"/>
      <c r="G301" s="179"/>
      <c r="H301" s="179"/>
      <c r="I301" s="180"/>
      <c r="J301" s="246"/>
      <c r="K301" s="254"/>
      <c r="L301" s="254"/>
      <c r="M301" s="254"/>
    </row>
    <row r="302" spans="1:13" ht="15" thickBot="1">
      <c r="A302" s="133" t="s">
        <v>517</v>
      </c>
      <c r="B302" s="131" t="s">
        <v>518</v>
      </c>
      <c r="C302" s="151" t="s">
        <v>17</v>
      </c>
      <c r="D302" s="151">
        <v>1</v>
      </c>
      <c r="E302" s="178"/>
      <c r="F302" s="178"/>
      <c r="G302" s="179"/>
      <c r="H302" s="179"/>
      <c r="I302" s="180"/>
      <c r="J302" s="246"/>
      <c r="K302" s="254"/>
      <c r="L302" s="254"/>
      <c r="M302" s="254"/>
    </row>
    <row r="303" spans="1:13" ht="15" thickBot="1">
      <c r="A303" s="133" t="s">
        <v>519</v>
      </c>
      <c r="B303" s="131" t="s">
        <v>520</v>
      </c>
      <c r="C303" s="151" t="s">
        <v>17</v>
      </c>
      <c r="D303" s="151">
        <v>1</v>
      </c>
      <c r="E303" s="178"/>
      <c r="F303" s="178"/>
      <c r="G303" s="179"/>
      <c r="H303" s="179"/>
      <c r="I303" s="180"/>
      <c r="J303" s="246"/>
      <c r="K303" s="254"/>
      <c r="L303" s="254"/>
      <c r="M303" s="254"/>
    </row>
    <row r="304" spans="1:13" ht="15" thickBot="1">
      <c r="A304" s="133" t="s">
        <v>521</v>
      </c>
      <c r="B304" s="131" t="s">
        <v>522</v>
      </c>
      <c r="C304" s="151" t="s">
        <v>17</v>
      </c>
      <c r="D304" s="151">
        <v>3</v>
      </c>
      <c r="E304" s="178"/>
      <c r="F304" s="178"/>
      <c r="G304" s="179"/>
      <c r="H304" s="179"/>
      <c r="I304" s="180"/>
      <c r="J304" s="246"/>
      <c r="K304" s="254"/>
      <c r="L304" s="254"/>
      <c r="M304" s="254"/>
    </row>
    <row r="305" spans="1:13" ht="15" thickBot="1">
      <c r="A305" s="133" t="s">
        <v>523</v>
      </c>
      <c r="B305" s="131" t="s">
        <v>524</v>
      </c>
      <c r="C305" s="151" t="s">
        <v>17</v>
      </c>
      <c r="D305" s="151">
        <v>7</v>
      </c>
      <c r="E305" s="178"/>
      <c r="F305" s="178"/>
      <c r="G305" s="179"/>
      <c r="H305" s="179"/>
      <c r="I305" s="180"/>
      <c r="J305" s="246"/>
      <c r="K305" s="254"/>
      <c r="L305" s="254"/>
      <c r="M305" s="254"/>
    </row>
    <row r="306" spans="1:13" ht="15" thickBot="1">
      <c r="A306" s="133" t="s">
        <v>525</v>
      </c>
      <c r="B306" s="131" t="s">
        <v>526</v>
      </c>
      <c r="C306" s="151" t="s">
        <v>17</v>
      </c>
      <c r="D306" s="151">
        <v>21</v>
      </c>
      <c r="E306" s="178"/>
      <c r="F306" s="178"/>
      <c r="G306" s="179"/>
      <c r="H306" s="179"/>
      <c r="I306" s="180"/>
      <c r="J306" s="246"/>
      <c r="K306" s="254"/>
      <c r="L306" s="254"/>
      <c r="M306" s="254"/>
    </row>
    <row r="307" spans="1:13" ht="15" thickBot="1">
      <c r="A307" s="133" t="s">
        <v>527</v>
      </c>
      <c r="B307" s="131" t="s">
        <v>528</v>
      </c>
      <c r="C307" s="151" t="s">
        <v>17</v>
      </c>
      <c r="D307" s="151">
        <v>4</v>
      </c>
      <c r="E307" s="178"/>
      <c r="F307" s="178"/>
      <c r="G307" s="179"/>
      <c r="H307" s="179"/>
      <c r="I307" s="180"/>
      <c r="J307" s="246"/>
      <c r="K307" s="254"/>
      <c r="L307" s="254"/>
      <c r="M307" s="254"/>
    </row>
    <row r="308" spans="1:13" ht="15" thickBot="1">
      <c r="A308" s="133" t="s">
        <v>529</v>
      </c>
      <c r="B308" s="131" t="s">
        <v>530</v>
      </c>
      <c r="C308" s="151" t="s">
        <v>17</v>
      </c>
      <c r="D308" s="151">
        <v>6</v>
      </c>
      <c r="E308" s="178"/>
      <c r="F308" s="178"/>
      <c r="G308" s="179"/>
      <c r="H308" s="179"/>
      <c r="I308" s="180"/>
      <c r="J308" s="246"/>
      <c r="K308" s="254"/>
      <c r="L308" s="254"/>
      <c r="M308" s="254"/>
    </row>
    <row r="309" spans="1:13" ht="15" thickBot="1">
      <c r="A309" s="133" t="s">
        <v>531</v>
      </c>
      <c r="B309" s="131" t="s">
        <v>532</v>
      </c>
      <c r="C309" s="151" t="s">
        <v>17</v>
      </c>
      <c r="D309" s="151">
        <v>47</v>
      </c>
      <c r="E309" s="178"/>
      <c r="F309" s="178"/>
      <c r="G309" s="179"/>
      <c r="H309" s="179"/>
      <c r="I309" s="180"/>
      <c r="J309" s="246"/>
      <c r="K309" s="254"/>
      <c r="L309" s="254"/>
      <c r="M309" s="254"/>
    </row>
    <row r="310" spans="1:13" ht="15" thickBot="1">
      <c r="A310" s="133" t="s">
        <v>533</v>
      </c>
      <c r="B310" s="131" t="s">
        <v>534</v>
      </c>
      <c r="C310" s="151" t="s">
        <v>17</v>
      </c>
      <c r="D310" s="151">
        <v>1</v>
      </c>
      <c r="E310" s="178"/>
      <c r="F310" s="178"/>
      <c r="G310" s="179"/>
      <c r="H310" s="179"/>
      <c r="I310" s="180"/>
      <c r="J310" s="246"/>
      <c r="K310" s="254"/>
      <c r="L310" s="254"/>
      <c r="M310" s="254"/>
    </row>
    <row r="311" spans="1:13" ht="26.25" thickBot="1">
      <c r="A311" s="133" t="s">
        <v>535</v>
      </c>
      <c r="B311" s="131" t="s">
        <v>536</v>
      </c>
      <c r="C311" s="151" t="s">
        <v>17</v>
      </c>
      <c r="D311" s="151">
        <v>16</v>
      </c>
      <c r="E311" s="178"/>
      <c r="F311" s="178"/>
      <c r="G311" s="179"/>
      <c r="H311" s="179"/>
      <c r="I311" s="180"/>
      <c r="J311" s="246"/>
      <c r="K311" s="254"/>
      <c r="L311" s="254"/>
      <c r="M311" s="254"/>
    </row>
    <row r="312" spans="1:13" ht="26.25" thickBot="1">
      <c r="A312" s="133" t="s">
        <v>537</v>
      </c>
      <c r="B312" s="131" t="s">
        <v>538</v>
      </c>
      <c r="C312" s="151" t="s">
        <v>17</v>
      </c>
      <c r="D312" s="151">
        <v>7</v>
      </c>
      <c r="E312" s="178"/>
      <c r="F312" s="178"/>
      <c r="G312" s="179"/>
      <c r="H312" s="179"/>
      <c r="I312" s="180"/>
      <c r="J312" s="246"/>
      <c r="K312" s="254"/>
      <c r="L312" s="254"/>
      <c r="M312" s="254"/>
    </row>
    <row r="313" spans="1:13" ht="15" thickBot="1">
      <c r="A313" s="133" t="s">
        <v>539</v>
      </c>
      <c r="B313" s="131" t="s">
        <v>540</v>
      </c>
      <c r="C313" s="151" t="s">
        <v>17</v>
      </c>
      <c r="D313" s="151">
        <v>18</v>
      </c>
      <c r="E313" s="178"/>
      <c r="F313" s="178"/>
      <c r="G313" s="179"/>
      <c r="H313" s="179"/>
      <c r="I313" s="180"/>
      <c r="J313" s="246"/>
      <c r="K313" s="254"/>
      <c r="L313" s="254"/>
      <c r="M313" s="254"/>
    </row>
    <row r="314" spans="1:13" ht="15" thickBot="1">
      <c r="A314" s="133" t="s">
        <v>541</v>
      </c>
      <c r="B314" s="131" t="s">
        <v>542</v>
      </c>
      <c r="C314" s="151" t="s">
        <v>17</v>
      </c>
      <c r="D314" s="151">
        <v>3</v>
      </c>
      <c r="E314" s="178"/>
      <c r="F314" s="178"/>
      <c r="G314" s="179"/>
      <c r="H314" s="179"/>
      <c r="I314" s="180"/>
      <c r="J314" s="246"/>
      <c r="K314" s="254"/>
      <c r="L314" s="254"/>
      <c r="M314" s="254"/>
    </row>
    <row r="315" spans="1:13" ht="15" thickBot="1">
      <c r="A315" s="133" t="s">
        <v>543</v>
      </c>
      <c r="B315" s="131" t="s">
        <v>544</v>
      </c>
      <c r="C315" s="151" t="s">
        <v>17</v>
      </c>
      <c r="D315" s="151">
        <v>5</v>
      </c>
      <c r="E315" s="178"/>
      <c r="F315" s="178"/>
      <c r="G315" s="179"/>
      <c r="H315" s="179"/>
      <c r="I315" s="180"/>
      <c r="J315" s="246"/>
      <c r="K315" s="254"/>
      <c r="L315" s="254"/>
      <c r="M315" s="254"/>
    </row>
    <row r="316" spans="1:13" ht="15" thickBot="1">
      <c r="A316" s="133" t="s">
        <v>545</v>
      </c>
      <c r="B316" s="131" t="s">
        <v>546</v>
      </c>
      <c r="C316" s="151" t="s">
        <v>17</v>
      </c>
      <c r="D316" s="151">
        <v>1</v>
      </c>
      <c r="E316" s="178"/>
      <c r="F316" s="178"/>
      <c r="G316" s="179"/>
      <c r="H316" s="179"/>
      <c r="I316" s="180"/>
      <c r="J316" s="246"/>
      <c r="K316" s="254"/>
      <c r="L316" s="254"/>
      <c r="M316" s="254"/>
    </row>
    <row r="317" spans="1:13" ht="15" thickBot="1">
      <c r="A317" s="133" t="s">
        <v>547</v>
      </c>
      <c r="B317" s="131" t="s">
        <v>548</v>
      </c>
      <c r="C317" s="151" t="s">
        <v>17</v>
      </c>
      <c r="D317" s="151">
        <v>3</v>
      </c>
      <c r="E317" s="178"/>
      <c r="F317" s="178"/>
      <c r="G317" s="179"/>
      <c r="H317" s="179"/>
      <c r="I317" s="180"/>
      <c r="J317" s="246"/>
      <c r="K317" s="254"/>
      <c r="L317" s="254"/>
      <c r="M317" s="254"/>
    </row>
    <row r="318" spans="1:13" ht="15" thickBot="1">
      <c r="A318" s="133" t="s">
        <v>549</v>
      </c>
      <c r="B318" s="131" t="s">
        <v>550</v>
      </c>
      <c r="C318" s="151" t="s">
        <v>17</v>
      </c>
      <c r="D318" s="151">
        <v>4</v>
      </c>
      <c r="E318" s="178"/>
      <c r="F318" s="178"/>
      <c r="G318" s="179"/>
      <c r="H318" s="179"/>
      <c r="I318" s="180"/>
      <c r="J318" s="246"/>
      <c r="K318" s="254"/>
      <c r="L318" s="254"/>
      <c r="M318" s="254"/>
    </row>
    <row r="319" spans="1:13" ht="15" thickBot="1">
      <c r="A319" s="133" t="s">
        <v>551</v>
      </c>
      <c r="B319" s="131" t="s">
        <v>552</v>
      </c>
      <c r="C319" s="151" t="s">
        <v>17</v>
      </c>
      <c r="D319" s="151">
        <v>3</v>
      </c>
      <c r="E319" s="178"/>
      <c r="F319" s="178"/>
      <c r="G319" s="179"/>
      <c r="H319" s="179"/>
      <c r="I319" s="180"/>
      <c r="J319" s="246"/>
      <c r="K319" s="254"/>
      <c r="L319" s="254"/>
      <c r="M319" s="254"/>
    </row>
    <row r="320" spans="1:13" ht="15" thickBot="1">
      <c r="A320" s="133" t="s">
        <v>553</v>
      </c>
      <c r="B320" s="131" t="s">
        <v>554</v>
      </c>
      <c r="C320" s="151" t="s">
        <v>17</v>
      </c>
      <c r="D320" s="151">
        <v>7</v>
      </c>
      <c r="E320" s="181"/>
      <c r="F320" s="178"/>
      <c r="G320" s="179"/>
      <c r="H320" s="179"/>
      <c r="I320" s="180"/>
      <c r="J320" s="246"/>
      <c r="K320" s="254"/>
      <c r="L320" s="254"/>
      <c r="M320" s="254"/>
    </row>
    <row r="321" spans="1:13" ht="15" thickBot="1">
      <c r="A321" s="133" t="s">
        <v>555</v>
      </c>
      <c r="B321" s="131" t="s">
        <v>556</v>
      </c>
      <c r="C321" s="151" t="s">
        <v>15</v>
      </c>
      <c r="D321" s="151">
        <v>25</v>
      </c>
      <c r="E321" s="178"/>
      <c r="F321" s="178"/>
      <c r="G321" s="179"/>
      <c r="H321" s="179"/>
      <c r="I321" s="180"/>
      <c r="J321" s="246"/>
      <c r="K321" s="254"/>
      <c r="L321" s="254"/>
      <c r="M321" s="254"/>
    </row>
    <row r="322" spans="1:13" ht="15" thickBot="1">
      <c r="A322" s="133" t="s">
        <v>557</v>
      </c>
      <c r="B322" s="131" t="s">
        <v>558</v>
      </c>
      <c r="C322" s="151" t="s">
        <v>17</v>
      </c>
      <c r="D322" s="151">
        <v>2</v>
      </c>
      <c r="E322" s="178"/>
      <c r="F322" s="178"/>
      <c r="G322" s="179"/>
      <c r="H322" s="179"/>
      <c r="I322" s="180"/>
      <c r="J322" s="246"/>
      <c r="K322" s="254"/>
      <c r="L322" s="254"/>
      <c r="M322" s="254"/>
    </row>
    <row r="323" spans="1:13" ht="15" thickBot="1">
      <c r="A323" s="20"/>
      <c r="B323" s="7"/>
      <c r="C323" s="152"/>
      <c r="D323" s="152"/>
      <c r="E323" s="113"/>
      <c r="F323" s="113"/>
      <c r="G323" s="87"/>
      <c r="H323" s="87"/>
      <c r="I323" s="109"/>
      <c r="J323" s="231"/>
      <c r="K323" s="254"/>
      <c r="L323" s="254"/>
      <c r="M323" s="254"/>
    </row>
    <row r="324" spans="1:13" ht="13.5" thickBot="1">
      <c r="A324" s="48" t="s">
        <v>603</v>
      </c>
      <c r="B324" s="51" t="s">
        <v>561</v>
      </c>
      <c r="C324" s="49"/>
      <c r="D324" s="49"/>
      <c r="E324" s="50"/>
      <c r="F324" s="50"/>
      <c r="G324" s="43"/>
      <c r="H324" s="43"/>
      <c r="I324" s="44"/>
      <c r="J324" s="249">
        <f>J325</f>
        <v>0</v>
      </c>
      <c r="K324" s="254"/>
      <c r="L324" s="254"/>
      <c r="M324" s="254"/>
    </row>
    <row r="325" spans="1:13" ht="13.5" thickBot="1">
      <c r="A325" s="48" t="s">
        <v>562</v>
      </c>
      <c r="B325" s="51" t="s">
        <v>563</v>
      </c>
      <c r="C325" s="49"/>
      <c r="D325" s="49"/>
      <c r="E325" s="50"/>
      <c r="F325" s="50"/>
      <c r="G325" s="43"/>
      <c r="H325" s="43"/>
      <c r="I325" s="44"/>
      <c r="J325" s="241">
        <f>I326+I327+I328+I329+I330</f>
        <v>0</v>
      </c>
      <c r="K325" s="254"/>
      <c r="L325" s="254"/>
      <c r="M325" s="254"/>
    </row>
    <row r="326" spans="1:13" ht="64.5" thickBot="1">
      <c r="A326" s="133" t="s">
        <v>564</v>
      </c>
      <c r="B326" s="137" t="s">
        <v>565</v>
      </c>
      <c r="C326" s="151" t="s">
        <v>12</v>
      </c>
      <c r="D326" s="156">
        <v>0.13</v>
      </c>
      <c r="E326" s="136"/>
      <c r="F326" s="136"/>
      <c r="G326" s="131"/>
      <c r="H326" s="131"/>
      <c r="I326" s="132"/>
      <c r="J326" s="242"/>
      <c r="K326" s="254"/>
      <c r="L326" s="254"/>
      <c r="M326" s="254"/>
    </row>
    <row r="327" spans="1:13" ht="64.5" thickBot="1">
      <c r="A327" s="133" t="s">
        <v>566</v>
      </c>
      <c r="B327" s="137" t="s">
        <v>567</v>
      </c>
      <c r="C327" s="151" t="s">
        <v>12</v>
      </c>
      <c r="D327" s="156">
        <v>0.71</v>
      </c>
      <c r="E327" s="136"/>
      <c r="F327" s="136"/>
      <c r="G327" s="131"/>
      <c r="H327" s="131"/>
      <c r="I327" s="132"/>
      <c r="J327" s="242"/>
      <c r="K327" s="254"/>
      <c r="L327" s="254"/>
      <c r="M327" s="254"/>
    </row>
    <row r="328" spans="1:13" ht="51.75" thickBot="1">
      <c r="A328" s="133" t="s">
        <v>568</v>
      </c>
      <c r="B328" s="201" t="s">
        <v>569</v>
      </c>
      <c r="C328" s="151" t="s">
        <v>12</v>
      </c>
      <c r="D328" s="202">
        <v>0.06</v>
      </c>
      <c r="E328" s="136"/>
      <c r="F328" s="136"/>
      <c r="G328" s="131"/>
      <c r="H328" s="131"/>
      <c r="I328" s="132"/>
      <c r="J328" s="242"/>
      <c r="K328" s="254"/>
      <c r="L328" s="254"/>
      <c r="M328" s="254"/>
    </row>
    <row r="329" spans="1:13" ht="13.5" thickBot="1">
      <c r="A329" s="133" t="s">
        <v>570</v>
      </c>
      <c r="B329" s="135" t="s">
        <v>571</v>
      </c>
      <c r="C329" s="151" t="s">
        <v>12</v>
      </c>
      <c r="D329" s="156">
        <v>1.93</v>
      </c>
      <c r="E329" s="136"/>
      <c r="F329" s="136"/>
      <c r="G329" s="131"/>
      <c r="H329" s="131"/>
      <c r="I329" s="132"/>
      <c r="J329" s="242"/>
      <c r="K329" s="254"/>
      <c r="L329" s="254"/>
      <c r="M329" s="254"/>
    </row>
    <row r="330" spans="1:13" ht="51.75" thickBot="1">
      <c r="A330" s="133" t="s">
        <v>572</v>
      </c>
      <c r="B330" s="131" t="s">
        <v>573</v>
      </c>
      <c r="C330" s="151" t="s">
        <v>17</v>
      </c>
      <c r="D330" s="156">
        <v>1</v>
      </c>
      <c r="E330" s="136"/>
      <c r="F330" s="136"/>
      <c r="G330" s="131"/>
      <c r="H330" s="131"/>
      <c r="I330" s="132"/>
      <c r="J330" s="242"/>
      <c r="K330" s="254"/>
      <c r="L330" s="254"/>
      <c r="M330" s="254"/>
    </row>
    <row r="331" spans="1:13" ht="13.5" thickBot="1">
      <c r="A331" s="35"/>
      <c r="B331" s="55"/>
      <c r="C331" s="155"/>
      <c r="D331" s="199"/>
      <c r="E331" s="40"/>
      <c r="F331" s="40"/>
      <c r="G331" s="36"/>
      <c r="H331" s="36"/>
      <c r="I331" s="38"/>
      <c r="J331" s="245"/>
      <c r="K331" s="254"/>
      <c r="L331" s="254"/>
      <c r="M331" s="254"/>
    </row>
    <row r="332" spans="1:13" ht="13.5" thickBot="1">
      <c r="A332" s="48" t="s">
        <v>602</v>
      </c>
      <c r="B332" s="51" t="s">
        <v>574</v>
      </c>
      <c r="C332" s="154"/>
      <c r="D332" s="154"/>
      <c r="E332" s="50"/>
      <c r="F332" s="50"/>
      <c r="G332" s="43"/>
      <c r="H332" s="43"/>
      <c r="I332" s="44"/>
      <c r="J332" s="249">
        <f>J333</f>
        <v>0</v>
      </c>
      <c r="K332" s="254"/>
      <c r="L332" s="254"/>
      <c r="M332" s="254"/>
    </row>
    <row r="333" spans="1:13" ht="13.5" thickBot="1">
      <c r="A333" s="48" t="s">
        <v>575</v>
      </c>
      <c r="B333" s="51" t="s">
        <v>576</v>
      </c>
      <c r="C333" s="154"/>
      <c r="D333" s="154"/>
      <c r="E333" s="50"/>
      <c r="F333" s="50"/>
      <c r="G333" s="43"/>
      <c r="H333" s="43"/>
      <c r="I333" s="44"/>
      <c r="J333" s="241">
        <f>I334+I335+I336+I337+I338</f>
        <v>0</v>
      </c>
      <c r="K333" s="254"/>
      <c r="L333" s="254"/>
      <c r="M333" s="254"/>
    </row>
    <row r="334" spans="1:13" ht="26.25" thickBot="1">
      <c r="A334" s="133" t="s">
        <v>577</v>
      </c>
      <c r="B334" s="137" t="s">
        <v>578</v>
      </c>
      <c r="C334" s="151" t="s">
        <v>12</v>
      </c>
      <c r="D334" s="156">
        <v>236.9</v>
      </c>
      <c r="E334" s="136"/>
      <c r="F334" s="136"/>
      <c r="G334" s="131"/>
      <c r="H334" s="131"/>
      <c r="I334" s="132"/>
      <c r="J334" s="242"/>
      <c r="K334" s="270"/>
      <c r="L334" s="254"/>
      <c r="M334" s="254"/>
    </row>
    <row r="335" spans="1:13" ht="13.5" thickBot="1">
      <c r="A335" s="133" t="s">
        <v>579</v>
      </c>
      <c r="B335" s="137" t="s">
        <v>580</v>
      </c>
      <c r="C335" s="151" t="s">
        <v>12</v>
      </c>
      <c r="D335" s="156">
        <v>20.3</v>
      </c>
      <c r="E335" s="136"/>
      <c r="F335" s="136"/>
      <c r="G335" s="131"/>
      <c r="H335" s="131"/>
      <c r="I335" s="132"/>
      <c r="J335" s="242"/>
      <c r="K335" s="270"/>
      <c r="L335" s="254"/>
      <c r="M335" s="254"/>
    </row>
    <row r="336" spans="1:13" ht="13.5" thickBot="1">
      <c r="A336" s="133" t="s">
        <v>581</v>
      </c>
      <c r="B336" s="137" t="s">
        <v>582</v>
      </c>
      <c r="C336" s="151" t="s">
        <v>16</v>
      </c>
      <c r="D336" s="156">
        <v>24.32</v>
      </c>
      <c r="E336" s="136"/>
      <c r="F336" s="136"/>
      <c r="G336" s="131"/>
      <c r="H336" s="131"/>
      <c r="I336" s="132"/>
      <c r="J336" s="242"/>
      <c r="K336" s="270"/>
      <c r="L336" s="254"/>
      <c r="M336" s="254"/>
    </row>
    <row r="337" spans="1:13" ht="13.5" thickBot="1">
      <c r="A337" s="133" t="s">
        <v>583</v>
      </c>
      <c r="B337" s="137" t="s">
        <v>584</v>
      </c>
      <c r="C337" s="151" t="s">
        <v>12</v>
      </c>
      <c r="D337" s="156">
        <v>80</v>
      </c>
      <c r="E337" s="130"/>
      <c r="F337" s="130"/>
      <c r="G337" s="131"/>
      <c r="H337" s="131"/>
      <c r="I337" s="132"/>
      <c r="J337" s="242"/>
      <c r="K337" s="270"/>
      <c r="L337" s="254"/>
      <c r="M337" s="254"/>
    </row>
    <row r="338" spans="1:13" ht="13.5" thickBot="1">
      <c r="A338" s="133" t="s">
        <v>585</v>
      </c>
      <c r="B338" s="137" t="s">
        <v>586</v>
      </c>
      <c r="C338" s="151" t="s">
        <v>12</v>
      </c>
      <c r="D338" s="156">
        <v>110</v>
      </c>
      <c r="E338" s="130"/>
      <c r="F338" s="130"/>
      <c r="G338" s="131"/>
      <c r="H338" s="131"/>
      <c r="I338" s="132"/>
      <c r="J338" s="242"/>
      <c r="K338" s="270"/>
      <c r="L338" s="254"/>
      <c r="M338" s="254"/>
    </row>
    <row r="339" spans="1:13" ht="13.5" thickBot="1">
      <c r="A339" s="194"/>
      <c r="B339" s="193"/>
      <c r="C339" s="198"/>
      <c r="D339" s="200"/>
      <c r="E339" s="196"/>
      <c r="F339" s="196"/>
      <c r="G339" s="195"/>
      <c r="H339" s="195"/>
      <c r="I339" s="197"/>
      <c r="J339" s="250"/>
      <c r="K339" s="254"/>
      <c r="L339" s="254"/>
      <c r="M339" s="254"/>
    </row>
    <row r="340" spans="1:13" ht="13.5" thickBot="1">
      <c r="A340" s="48" t="s">
        <v>601</v>
      </c>
      <c r="B340" s="51" t="s">
        <v>587</v>
      </c>
      <c r="C340" s="154"/>
      <c r="D340" s="154"/>
      <c r="E340" s="50"/>
      <c r="F340" s="50"/>
      <c r="G340" s="43"/>
      <c r="H340" s="43"/>
      <c r="I340" s="44"/>
      <c r="J340" s="249">
        <f>J341</f>
        <v>0</v>
      </c>
      <c r="K340" s="254"/>
      <c r="L340" s="254"/>
      <c r="M340" s="254"/>
    </row>
    <row r="341" spans="1:13" ht="13.5" thickBot="1">
      <c r="A341" s="48" t="s">
        <v>588</v>
      </c>
      <c r="B341" s="51" t="s">
        <v>589</v>
      </c>
      <c r="C341" s="154"/>
      <c r="D341" s="154"/>
      <c r="E341" s="50"/>
      <c r="F341" s="50"/>
      <c r="G341" s="43"/>
      <c r="H341" s="43"/>
      <c r="I341" s="44"/>
      <c r="J341" s="241">
        <f>I342</f>
        <v>0</v>
      </c>
      <c r="K341" s="254"/>
      <c r="L341" s="254"/>
      <c r="M341" s="254"/>
    </row>
    <row r="342" spans="1:13" ht="13.5" thickBot="1">
      <c r="A342" s="133" t="s">
        <v>590</v>
      </c>
      <c r="B342" s="135" t="s">
        <v>591</v>
      </c>
      <c r="C342" s="151" t="s">
        <v>17</v>
      </c>
      <c r="D342" s="156">
        <v>1</v>
      </c>
      <c r="E342" s="136"/>
      <c r="F342" s="136"/>
      <c r="G342" s="131"/>
      <c r="H342" s="131"/>
      <c r="I342" s="132"/>
      <c r="J342" s="242"/>
      <c r="K342" s="254"/>
      <c r="L342" s="254"/>
      <c r="M342" s="254"/>
    </row>
    <row r="343" spans="1:13" ht="13.5" thickBot="1">
      <c r="A343" s="35"/>
      <c r="B343" s="37"/>
      <c r="C343" s="199"/>
      <c r="D343" s="199"/>
      <c r="E343" s="40"/>
      <c r="F343" s="40"/>
      <c r="G343" s="36"/>
      <c r="H343" s="36"/>
      <c r="I343" s="38"/>
      <c r="J343" s="245"/>
      <c r="K343" s="254"/>
      <c r="L343" s="254"/>
      <c r="M343" s="254"/>
    </row>
    <row r="344" spans="1:13" ht="13.5" thickBot="1">
      <c r="A344" s="48" t="s">
        <v>600</v>
      </c>
      <c r="B344" s="51" t="s">
        <v>592</v>
      </c>
      <c r="C344" s="154"/>
      <c r="D344" s="154"/>
      <c r="E344" s="50"/>
      <c r="F344" s="50"/>
      <c r="G344" s="43"/>
      <c r="H344" s="43"/>
      <c r="I344" s="44"/>
      <c r="J344" s="249">
        <f>J345</f>
        <v>0</v>
      </c>
      <c r="K344" s="254"/>
      <c r="L344" s="254"/>
      <c r="M344" s="254"/>
    </row>
    <row r="345" spans="1:13" ht="13.5" thickBot="1">
      <c r="A345" s="48" t="s">
        <v>593</v>
      </c>
      <c r="B345" s="51" t="s">
        <v>594</v>
      </c>
      <c r="C345" s="154"/>
      <c r="D345" s="154"/>
      <c r="E345" s="50"/>
      <c r="F345" s="50"/>
      <c r="G345" s="43"/>
      <c r="H345" s="43"/>
      <c r="I345" s="44"/>
      <c r="J345" s="241">
        <f>I347+I346+I348</f>
        <v>0</v>
      </c>
      <c r="K345" s="254"/>
      <c r="L345" s="254"/>
      <c r="M345" s="254"/>
    </row>
    <row r="346" spans="1:13" ht="13.5" thickBot="1">
      <c r="A346" s="133" t="s">
        <v>595</v>
      </c>
      <c r="B346" s="131" t="s">
        <v>596</v>
      </c>
      <c r="C346" s="156" t="s">
        <v>16</v>
      </c>
      <c r="D346" s="156">
        <v>5.79</v>
      </c>
      <c r="E346" s="136"/>
      <c r="F346" s="136"/>
      <c r="G346" s="131"/>
      <c r="H346" s="131"/>
      <c r="I346" s="132"/>
      <c r="J346" s="242"/>
      <c r="K346" s="254"/>
      <c r="L346" s="254"/>
      <c r="M346" s="254"/>
    </row>
    <row r="347" spans="1:13" ht="13.5" thickBot="1">
      <c r="A347" s="133" t="s">
        <v>597</v>
      </c>
      <c r="B347" s="131" t="s">
        <v>598</v>
      </c>
      <c r="C347" s="151" t="s">
        <v>12</v>
      </c>
      <c r="D347" s="151">
        <v>578.92</v>
      </c>
      <c r="E347" s="130"/>
      <c r="F347" s="130"/>
      <c r="G347" s="131"/>
      <c r="H347" s="131"/>
      <c r="I347" s="132"/>
      <c r="J347" s="242"/>
      <c r="K347" s="254"/>
      <c r="L347" s="254"/>
      <c r="M347" s="254"/>
    </row>
    <row r="348" spans="1:13" ht="13.5" thickBot="1">
      <c r="A348" s="133" t="s">
        <v>599</v>
      </c>
      <c r="B348" s="131" t="s">
        <v>605</v>
      </c>
      <c r="C348" s="151" t="s">
        <v>604</v>
      </c>
      <c r="D348" s="151">
        <v>29</v>
      </c>
      <c r="E348" s="130"/>
      <c r="F348" s="130"/>
      <c r="G348" s="131"/>
      <c r="H348" s="131"/>
      <c r="I348" s="132"/>
      <c r="J348" s="242"/>
      <c r="K348" s="254"/>
      <c r="L348" s="254"/>
      <c r="M348" s="254"/>
    </row>
    <row r="349" spans="1:13" ht="13.5" thickBot="1">
      <c r="A349" s="35"/>
      <c r="B349" s="36"/>
      <c r="C349" s="36"/>
      <c r="D349" s="36"/>
      <c r="E349" s="37"/>
      <c r="F349" s="37"/>
      <c r="G349" s="36"/>
      <c r="H349" s="36"/>
      <c r="I349" s="38"/>
      <c r="J349" s="245"/>
      <c r="K349" s="254"/>
      <c r="L349" s="254"/>
      <c r="M349" s="254"/>
    </row>
    <row r="350" spans="1:13" s="60" customFormat="1" ht="15.75" thickBot="1">
      <c r="A350" s="58" t="s">
        <v>559</v>
      </c>
      <c r="B350" s="59" t="s">
        <v>91</v>
      </c>
      <c r="C350" s="149"/>
      <c r="D350" s="149"/>
      <c r="E350" s="111"/>
      <c r="F350" s="111"/>
      <c r="G350" s="90"/>
      <c r="H350" s="90"/>
      <c r="I350" s="112"/>
      <c r="J350" s="239">
        <f>J351</f>
        <v>358.1649</v>
      </c>
      <c r="K350" s="253"/>
      <c r="L350" s="253"/>
      <c r="M350" s="253"/>
    </row>
    <row r="351" spans="1:13" s="60" customFormat="1" ht="15" thickBot="1">
      <c r="A351" s="58" t="s">
        <v>209</v>
      </c>
      <c r="B351" s="59" t="s">
        <v>117</v>
      </c>
      <c r="C351" s="149"/>
      <c r="D351" s="149"/>
      <c r="E351" s="111"/>
      <c r="F351" s="111"/>
      <c r="G351" s="90"/>
      <c r="H351" s="90"/>
      <c r="I351" s="112"/>
      <c r="J351" s="240">
        <f>I352+I353</f>
        <v>358.1649</v>
      </c>
      <c r="K351" s="253"/>
      <c r="L351" s="253"/>
      <c r="M351" s="253"/>
    </row>
    <row r="352" spans="1:13" ht="15" thickBot="1">
      <c r="A352" s="32" t="s">
        <v>210</v>
      </c>
      <c r="B352" s="14" t="s">
        <v>11</v>
      </c>
      <c r="C352" s="142" t="s">
        <v>12</v>
      </c>
      <c r="D352" s="142">
        <v>214.47</v>
      </c>
      <c r="E352" s="84">
        <v>0</v>
      </c>
      <c r="F352" s="84">
        <v>1.67</v>
      </c>
      <c r="G352" s="87">
        <f>D352*E352</f>
        <v>0</v>
      </c>
      <c r="H352" s="87">
        <f>D352*F352</f>
        <v>358.1649</v>
      </c>
      <c r="I352" s="109">
        <f>G352+H352</f>
        <v>358.1649</v>
      </c>
      <c r="J352" s="231"/>
      <c r="K352" s="256">
        <v>1.048324189</v>
      </c>
      <c r="L352" s="257">
        <f>I352*K352</f>
        <v>375.4729283207661</v>
      </c>
      <c r="M352" s="257">
        <f>L352-I352</f>
        <v>17.308028320766084</v>
      </c>
    </row>
    <row r="353" spans="1:13" ht="15" thickBot="1">
      <c r="A353" s="209" t="s">
        <v>211</v>
      </c>
      <c r="B353" s="203" t="s">
        <v>14</v>
      </c>
      <c r="C353" s="189" t="s">
        <v>12</v>
      </c>
      <c r="D353" s="189">
        <v>42.39</v>
      </c>
      <c r="E353" s="190"/>
      <c r="F353" s="190"/>
      <c r="G353" s="191"/>
      <c r="H353" s="191"/>
      <c r="I353" s="192"/>
      <c r="J353" s="246"/>
      <c r="K353" s="254"/>
      <c r="L353" s="254"/>
      <c r="M353" s="254"/>
    </row>
    <row r="354" spans="1:13" ht="15" thickBot="1">
      <c r="A354" s="20"/>
      <c r="B354" s="7"/>
      <c r="C354" s="152"/>
      <c r="D354" s="152"/>
      <c r="E354" s="113"/>
      <c r="F354" s="113"/>
      <c r="G354" s="87"/>
      <c r="H354" s="87"/>
      <c r="I354" s="109"/>
      <c r="J354" s="231"/>
      <c r="K354" s="254"/>
      <c r="L354" s="254"/>
      <c r="M354" s="254"/>
    </row>
    <row r="355" spans="1:13" s="60" customFormat="1" ht="15.75" thickBot="1">
      <c r="A355" s="58" t="s">
        <v>560</v>
      </c>
      <c r="B355" s="59" t="s">
        <v>118</v>
      </c>
      <c r="C355" s="149"/>
      <c r="D355" s="149"/>
      <c r="E355" s="111"/>
      <c r="F355" s="111"/>
      <c r="G355" s="90"/>
      <c r="H355" s="90"/>
      <c r="I355" s="112"/>
      <c r="J355" s="239">
        <f>J356</f>
        <v>32649.45</v>
      </c>
      <c r="K355" s="253"/>
      <c r="L355" s="253"/>
      <c r="M355" s="253"/>
    </row>
    <row r="356" spans="1:13" s="60" customFormat="1" ht="15" thickBot="1">
      <c r="A356" s="61" t="s">
        <v>212</v>
      </c>
      <c r="B356" s="59" t="s">
        <v>219</v>
      </c>
      <c r="C356" s="149"/>
      <c r="D356" s="149"/>
      <c r="E356" s="111"/>
      <c r="F356" s="111"/>
      <c r="G356" s="90"/>
      <c r="H356" s="90"/>
      <c r="I356" s="112"/>
      <c r="J356" s="240">
        <f>I356+I357+I358+I359</f>
        <v>32649.45</v>
      </c>
      <c r="K356" s="253"/>
      <c r="L356" s="253"/>
      <c r="M356" s="253"/>
    </row>
    <row r="357" spans="1:13" ht="15" thickBot="1">
      <c r="A357" s="22" t="s">
        <v>213</v>
      </c>
      <c r="B357" s="13" t="s">
        <v>86</v>
      </c>
      <c r="C357" s="145" t="s">
        <v>87</v>
      </c>
      <c r="D357" s="145">
        <f>24*(4*5)</f>
        <v>480</v>
      </c>
      <c r="E357" s="85">
        <v>0</v>
      </c>
      <c r="F357" s="85">
        <v>47.9</v>
      </c>
      <c r="G357" s="87">
        <f>D357*E357</f>
        <v>0</v>
      </c>
      <c r="H357" s="87">
        <f>D357*F357</f>
        <v>22992</v>
      </c>
      <c r="I357" s="109">
        <f>G357+H357</f>
        <v>22992</v>
      </c>
      <c r="J357" s="231"/>
      <c r="K357" s="256">
        <v>1.048324189</v>
      </c>
      <c r="L357" s="257">
        <f>I357*K357</f>
        <v>24103.069753488</v>
      </c>
      <c r="M357" s="257">
        <f>L357-I357</f>
        <v>1111.0697534879982</v>
      </c>
    </row>
    <row r="358" spans="1:13" ht="15" thickBot="1">
      <c r="A358" s="22" t="s">
        <v>214</v>
      </c>
      <c r="B358" s="13" t="s">
        <v>88</v>
      </c>
      <c r="C358" s="145" t="s">
        <v>87</v>
      </c>
      <c r="D358" s="145">
        <f>44*(4.5*5)</f>
        <v>990</v>
      </c>
      <c r="E358" s="85">
        <v>0</v>
      </c>
      <c r="F358" s="85">
        <v>7.61</v>
      </c>
      <c r="G358" s="87">
        <f>D358*E358</f>
        <v>0</v>
      </c>
      <c r="H358" s="87">
        <f>D358*F358</f>
        <v>7533.900000000001</v>
      </c>
      <c r="I358" s="109">
        <f>G358+H358</f>
        <v>7533.900000000001</v>
      </c>
      <c r="J358" s="231"/>
      <c r="K358" s="256">
        <v>1.048324189</v>
      </c>
      <c r="L358" s="257">
        <f>I358*K358</f>
        <v>7897.9696075071</v>
      </c>
      <c r="M358" s="257">
        <f>L358-I358</f>
        <v>364.06960750709914</v>
      </c>
    </row>
    <row r="359" spans="1:13" ht="15" thickBot="1">
      <c r="A359" s="22" t="s">
        <v>234</v>
      </c>
      <c r="B359" s="13" t="s">
        <v>363</v>
      </c>
      <c r="C359" s="145" t="s">
        <v>87</v>
      </c>
      <c r="D359" s="145">
        <f>22*(4.5*5)</f>
        <v>495</v>
      </c>
      <c r="E359" s="85">
        <v>0</v>
      </c>
      <c r="F359" s="85">
        <v>4.29</v>
      </c>
      <c r="G359" s="87">
        <f>D359*E359</f>
        <v>0</v>
      </c>
      <c r="H359" s="87">
        <f>D359*F359</f>
        <v>2123.55</v>
      </c>
      <c r="I359" s="109">
        <f>G359+H359</f>
        <v>2123.55</v>
      </c>
      <c r="J359" s="231"/>
      <c r="K359" s="256">
        <v>1.048324189</v>
      </c>
      <c r="L359" s="257">
        <f>I359*K359</f>
        <v>2226.16883155095</v>
      </c>
      <c r="M359" s="257">
        <f>L359-I359</f>
        <v>102.61883155094984</v>
      </c>
    </row>
    <row r="360" spans="1:13" ht="15" thickBot="1">
      <c r="A360" s="23"/>
      <c r="B360" s="10"/>
      <c r="C360" s="145"/>
      <c r="D360" s="145"/>
      <c r="E360" s="81"/>
      <c r="F360" s="81"/>
      <c r="G360" s="87"/>
      <c r="H360" s="87"/>
      <c r="I360" s="109"/>
      <c r="J360" s="231"/>
      <c r="K360" s="254"/>
      <c r="L360" s="254"/>
      <c r="M360" s="254"/>
    </row>
    <row r="361" spans="1:13" s="60" customFormat="1" ht="15" thickBot="1">
      <c r="A361" s="62"/>
      <c r="B361" s="2"/>
      <c r="C361" s="158"/>
      <c r="D361" s="158"/>
      <c r="E361" s="90"/>
      <c r="F361" s="90"/>
      <c r="G361" s="90"/>
      <c r="H361" s="90"/>
      <c r="I361" s="112"/>
      <c r="J361" s="240"/>
      <c r="K361" s="253"/>
      <c r="L361" s="253"/>
      <c r="M361" s="253"/>
    </row>
    <row r="362" spans="1:13" s="60" customFormat="1" ht="15.75" thickBot="1">
      <c r="A362" s="62"/>
      <c r="B362" s="59" t="s">
        <v>96</v>
      </c>
      <c r="C362" s="158"/>
      <c r="D362" s="158"/>
      <c r="E362" s="90"/>
      <c r="F362" s="90"/>
      <c r="G362" s="90">
        <f>SUM(G13:G361)</f>
        <v>142762.21009999985</v>
      </c>
      <c r="H362" s="90">
        <f>SUM(H13:H361)</f>
        <v>95323.56420000004</v>
      </c>
      <c r="I362" s="112">
        <f>(G362+H362)-J355</f>
        <v>205436.32429999986</v>
      </c>
      <c r="J362" s="239">
        <f>SUM(J14+J28+J48+J72+J78+J82+J121+J129+J171+J192+J199+J283+J350)</f>
        <v>205436.32429999998</v>
      </c>
      <c r="K362" s="253"/>
      <c r="L362" s="253"/>
      <c r="M362" s="253"/>
    </row>
    <row r="363" spans="1:13" s="60" customFormat="1" ht="15" thickBot="1">
      <c r="A363" s="62"/>
      <c r="B363" s="59" t="s">
        <v>98</v>
      </c>
      <c r="C363" s="158"/>
      <c r="D363" s="158"/>
      <c r="E363" s="90"/>
      <c r="F363" s="92"/>
      <c r="G363" s="92"/>
      <c r="H363" s="90">
        <f>J355</f>
        <v>32649.45</v>
      </c>
      <c r="I363" s="112"/>
      <c r="J363" s="240"/>
      <c r="K363" s="253"/>
      <c r="L363" s="253"/>
      <c r="M363" s="253"/>
    </row>
    <row r="364" spans="1:13" s="60" customFormat="1" ht="15" thickBot="1">
      <c r="A364" s="63"/>
      <c r="B364" s="73" t="s">
        <v>97</v>
      </c>
      <c r="C364" s="159"/>
      <c r="D364" s="159"/>
      <c r="E364" s="93"/>
      <c r="F364" s="116" t="s">
        <v>354</v>
      </c>
      <c r="G364" s="94">
        <v>0.11400001</v>
      </c>
      <c r="H364" s="95">
        <f>I362*G364</f>
        <v>23419.743024563228</v>
      </c>
      <c r="I364" s="93"/>
      <c r="J364" s="251"/>
      <c r="K364" s="253"/>
      <c r="L364" s="253"/>
      <c r="M364" s="253"/>
    </row>
    <row r="365" spans="1:13" s="60" customFormat="1" ht="20.25" thickBot="1">
      <c r="A365" s="210"/>
      <c r="B365" s="211" t="s">
        <v>398</v>
      </c>
      <c r="C365" s="212"/>
      <c r="D365" s="212"/>
      <c r="E365" s="213"/>
      <c r="F365" s="213"/>
      <c r="G365" s="213"/>
      <c r="H365" s="266">
        <f>I362+H363+H364</f>
        <v>261505.51732456312</v>
      </c>
      <c r="I365" s="267"/>
      <c r="J365" s="252"/>
      <c r="K365" s="253"/>
      <c r="L365" s="253"/>
      <c r="M365" s="253"/>
    </row>
    <row r="366" spans="1:13" ht="20.25" thickBot="1">
      <c r="A366" s="210"/>
      <c r="B366" s="211" t="s">
        <v>665</v>
      </c>
      <c r="C366" s="212"/>
      <c r="D366" s="212"/>
      <c r="E366" s="213"/>
      <c r="F366" s="213"/>
      <c r="G366" s="213"/>
      <c r="H366" s="266">
        <f>H365+M366</f>
        <v>267692.38261332375</v>
      </c>
      <c r="I366" s="267"/>
      <c r="J366" s="252"/>
      <c r="K366" s="253"/>
      <c r="L366" s="253"/>
      <c r="M366" s="254">
        <f>SUM(M16:M359)</f>
        <v>6186.865288760639</v>
      </c>
    </row>
    <row r="367" spans="1:12" ht="20.25" thickBot="1">
      <c r="A367" s="210"/>
      <c r="B367" s="211" t="s">
        <v>666</v>
      </c>
      <c r="C367" s="212"/>
      <c r="D367" s="212"/>
      <c r="E367" s="213"/>
      <c r="F367" s="213"/>
      <c r="G367" s="213"/>
      <c r="H367" s="266">
        <f>H366+M367+(G364*(M366-M357-M358-M359))</f>
        <v>268217.8208683833</v>
      </c>
      <c r="I367" s="267"/>
      <c r="J367" s="260"/>
      <c r="K367" s="253"/>
      <c r="L367" s="253"/>
    </row>
    <row r="368" spans="1:10" ht="14.25">
      <c r="A368" s="70"/>
      <c r="B368" s="24"/>
      <c r="C368" s="161"/>
      <c r="D368" s="161"/>
      <c r="E368" s="98"/>
      <c r="F368" s="98"/>
      <c r="G368" s="98"/>
      <c r="H368" s="98"/>
      <c r="I368" s="259"/>
      <c r="J368" s="99"/>
    </row>
    <row r="369" spans="1:10" ht="12.75">
      <c r="A369" s="277" t="s">
        <v>397</v>
      </c>
      <c r="B369" s="278"/>
      <c r="C369" s="278"/>
      <c r="D369" s="278"/>
      <c r="E369" s="278"/>
      <c r="F369" s="278"/>
      <c r="G369" s="278"/>
      <c r="H369" s="278"/>
      <c r="I369" s="278"/>
      <c r="J369" s="279"/>
    </row>
    <row r="370" spans="1:10" ht="25.5" customHeight="1">
      <c r="A370" s="70"/>
      <c r="B370" s="25"/>
      <c r="C370" s="161"/>
      <c r="D370" s="161"/>
      <c r="E370" s="98"/>
      <c r="F370" s="98"/>
      <c r="G370" s="98"/>
      <c r="H370" s="100"/>
      <c r="I370" s="101"/>
      <c r="J370" s="99"/>
    </row>
    <row r="371" spans="1:10" ht="14.25" customHeight="1">
      <c r="A371" s="70"/>
      <c r="B371" s="25"/>
      <c r="C371" s="161"/>
      <c r="D371" s="161"/>
      <c r="E371" s="98"/>
      <c r="F371" s="98"/>
      <c r="G371" s="98"/>
      <c r="H371" s="98"/>
      <c r="I371" s="106" t="s">
        <v>368</v>
      </c>
      <c r="J371" s="99"/>
    </row>
    <row r="372" spans="1:10" ht="14.25" customHeight="1">
      <c r="A372" s="70"/>
      <c r="B372" s="25"/>
      <c r="C372" s="161"/>
      <c r="D372" s="161"/>
      <c r="E372" s="98"/>
      <c r="F372" s="98"/>
      <c r="I372" s="106" t="s">
        <v>369</v>
      </c>
      <c r="J372" s="99"/>
    </row>
    <row r="373" spans="1:10" ht="14.25" customHeight="1">
      <c r="A373" s="70"/>
      <c r="B373" s="25"/>
      <c r="C373" s="161"/>
      <c r="D373" s="161"/>
      <c r="E373" s="98"/>
      <c r="F373" s="98"/>
      <c r="I373" s="106" t="s">
        <v>370</v>
      </c>
      <c r="J373" s="99"/>
    </row>
    <row r="374" spans="1:10" ht="14.25" customHeight="1">
      <c r="A374" s="70"/>
      <c r="B374" s="25"/>
      <c r="C374" s="161"/>
      <c r="D374" s="161"/>
      <c r="E374" s="98"/>
      <c r="F374" s="98"/>
      <c r="I374" s="106"/>
      <c r="J374" s="99"/>
    </row>
    <row r="375" spans="1:10" ht="14.25" customHeight="1">
      <c r="A375" s="70"/>
      <c r="B375" s="25"/>
      <c r="C375" s="161"/>
      <c r="D375" s="161"/>
      <c r="E375" s="98"/>
      <c r="F375" s="98"/>
      <c r="I375" s="106"/>
      <c r="J375" s="99"/>
    </row>
    <row r="376" spans="1:10" ht="12.75" customHeight="1">
      <c r="A376" s="280" t="s">
        <v>399</v>
      </c>
      <c r="B376" s="280"/>
      <c r="C376" s="280"/>
      <c r="D376" s="280"/>
      <c r="E376" s="280"/>
      <c r="F376" s="98"/>
      <c r="G376" s="1"/>
      <c r="H376" s="1"/>
      <c r="I376" s="1"/>
      <c r="J376" s="97"/>
    </row>
    <row r="377" spans="1:10" ht="14.25">
      <c r="A377" s="5" t="str">
        <f>A14</f>
        <v>1.0</v>
      </c>
      <c r="B377" s="5" t="str">
        <f>B14</f>
        <v>SERVIÇOS INICIAIS</v>
      </c>
      <c r="C377" s="265">
        <f>J14</f>
        <v>12258.1326</v>
      </c>
      <c r="D377" s="265"/>
      <c r="E377" s="103">
        <f>C377/C$392</f>
        <v>0.0468752350826542</v>
      </c>
      <c r="G377" s="1"/>
      <c r="H377" s="1"/>
      <c r="I377" s="1"/>
      <c r="J377" s="97"/>
    </row>
    <row r="378" spans="1:10" ht="14.25">
      <c r="A378" s="5" t="str">
        <f>A28</f>
        <v>2.0</v>
      </c>
      <c r="B378" s="5" t="str">
        <f>B28</f>
        <v>PROJETO E EXECUÇÃO DE FUNDAÇÕES E ESTRUTURA</v>
      </c>
      <c r="C378" s="265">
        <f>J28</f>
        <v>70928.13309999999</v>
      </c>
      <c r="D378" s="265"/>
      <c r="E378" s="103">
        <f aca="true" t="shared" si="26" ref="E378:E391">C378/C$392</f>
        <v>0.2712299680161957</v>
      </c>
      <c r="G378" s="1"/>
      <c r="H378" s="1"/>
      <c r="I378" s="1"/>
      <c r="J378" s="97"/>
    </row>
    <row r="379" spans="1:10" ht="14.25">
      <c r="A379" s="5" t="str">
        <f>A48</f>
        <v>3.0</v>
      </c>
      <c r="B379" s="5" t="str">
        <f>B48</f>
        <v>PROJETO E EXECUÇÃO DE CABEAMENTO ESTRUTURADO</v>
      </c>
      <c r="C379" s="265">
        <f>J48</f>
        <v>3415.9916000000003</v>
      </c>
      <c r="D379" s="265"/>
      <c r="E379" s="103">
        <f t="shared" si="26"/>
        <v>0.013062789783361622</v>
      </c>
      <c r="I379" s="102"/>
      <c r="J379" s="97"/>
    </row>
    <row r="380" spans="1:10" ht="14.25">
      <c r="A380" s="5" t="str">
        <f>A72</f>
        <v>4.0</v>
      </c>
      <c r="B380" s="5" t="str">
        <f>B72</f>
        <v>CONCRETO</v>
      </c>
      <c r="C380" s="265">
        <f>J72</f>
        <v>3654.6228</v>
      </c>
      <c r="D380" s="265"/>
      <c r="E380" s="103">
        <f t="shared" si="26"/>
        <v>0.013975318140091574</v>
      </c>
      <c r="I380" s="102"/>
      <c r="J380" s="97"/>
    </row>
    <row r="381" spans="1:10" ht="14.25">
      <c r="A381" s="5" t="str">
        <f>A78</f>
        <v>5.0</v>
      </c>
      <c r="B381" s="5" t="str">
        <f>B78</f>
        <v>ALVENARIAS </v>
      </c>
      <c r="C381" s="265">
        <f>J78</f>
        <v>27411.6852</v>
      </c>
      <c r="D381" s="265"/>
      <c r="E381" s="103">
        <f t="shared" si="26"/>
        <v>0.10482258837383703</v>
      </c>
      <c r="I381" s="102"/>
      <c r="J381" s="97"/>
    </row>
    <row r="382" spans="1:10" ht="14.25">
      <c r="A382" s="5" t="str">
        <f>A82</f>
        <v>6.0</v>
      </c>
      <c r="B382" s="5" t="str">
        <f>B82</f>
        <v>REVESTIMENTOS</v>
      </c>
      <c r="C382" s="265">
        <f>J82</f>
        <v>17795.5606</v>
      </c>
      <c r="D382" s="265"/>
      <c r="E382" s="103">
        <f t="shared" si="26"/>
        <v>0.06805042119976894</v>
      </c>
      <c r="I382" s="26"/>
      <c r="J382" s="97"/>
    </row>
    <row r="383" spans="1:10" ht="14.25">
      <c r="A383" s="5" t="str">
        <f>A121</f>
        <v>7.0</v>
      </c>
      <c r="B383" s="5" t="str">
        <f>B121</f>
        <v>COBERTURA </v>
      </c>
      <c r="C383" s="265">
        <f>J121</f>
        <v>12300.711900000002</v>
      </c>
      <c r="D383" s="265"/>
      <c r="E383" s="103">
        <f t="shared" si="26"/>
        <v>0.04703805879832806</v>
      </c>
      <c r="J383" s="99"/>
    </row>
    <row r="384" spans="1:10" ht="14.25">
      <c r="A384" s="5" t="str">
        <f>A129</f>
        <v>8.0</v>
      </c>
      <c r="B384" s="5" t="str">
        <f>B129</f>
        <v>ESQUADRIAS, FERRAGENS E ACESSÓRIOS</v>
      </c>
      <c r="C384" s="265">
        <f>J129</f>
        <v>23891.6556</v>
      </c>
      <c r="D384" s="265"/>
      <c r="E384" s="103">
        <f t="shared" si="26"/>
        <v>0.09136195612403568</v>
      </c>
      <c r="J384" s="99"/>
    </row>
    <row r="385" spans="1:10" ht="14.25">
      <c r="A385" s="5" t="str">
        <f>A171</f>
        <v>10.0</v>
      </c>
      <c r="B385" s="5" t="str">
        <f>B171</f>
        <v>SISTEMAS HIDRO-SANITÁRIO E PLUVIAL</v>
      </c>
      <c r="C385" s="265">
        <f>J171</f>
        <v>12662.4431</v>
      </c>
      <c r="D385" s="265"/>
      <c r="E385" s="103">
        <f t="shared" si="26"/>
        <v>0.048421322921015926</v>
      </c>
      <c r="J385" s="97"/>
    </row>
    <row r="386" spans="1:10" ht="14.25">
      <c r="A386" s="5" t="str">
        <f>A192</f>
        <v>11.0</v>
      </c>
      <c r="B386" s="5" t="str">
        <f>B192</f>
        <v>IMPERMEABILIZAÇÃO</v>
      </c>
      <c r="C386" s="265">
        <f>J192</f>
        <v>8945.2385</v>
      </c>
      <c r="D386" s="265"/>
      <c r="E386" s="103">
        <f t="shared" si="26"/>
        <v>0.034206691283296196</v>
      </c>
      <c r="J386" s="97"/>
    </row>
    <row r="387" spans="1:10" ht="14.25">
      <c r="A387" s="5" t="str">
        <f>A199</f>
        <v>12.0</v>
      </c>
      <c r="B387" s="5" t="str">
        <f>B199</f>
        <v>SISTEMA HIDRO-SANITÁRIO</v>
      </c>
      <c r="C387" s="265">
        <f>J199</f>
        <v>7635.1867</v>
      </c>
      <c r="D387" s="265"/>
      <c r="E387" s="103">
        <f t="shared" si="26"/>
        <v>0.02919703866333235</v>
      </c>
      <c r="J387" s="97"/>
    </row>
    <row r="388" spans="1:10" ht="14.25">
      <c r="A388" s="5" t="str">
        <f>A283</f>
        <v>13.0</v>
      </c>
      <c r="B388" s="5" t="str">
        <f>B283</f>
        <v>SISTEMA ELÉTRICO</v>
      </c>
      <c r="C388" s="265">
        <f>J283</f>
        <v>4178.7977</v>
      </c>
      <c r="D388" s="265"/>
      <c r="E388" s="103">
        <f t="shared" si="26"/>
        <v>0.015979768774107946</v>
      </c>
      <c r="J388" s="97"/>
    </row>
    <row r="389" spans="1:10" ht="14.25">
      <c r="A389" s="5" t="str">
        <f>A350</f>
        <v>19.0</v>
      </c>
      <c r="B389" s="5" t="str">
        <f>B350</f>
        <v>SERVIÇOS FINAIS</v>
      </c>
      <c r="C389" s="265">
        <f>J350</f>
        <v>358.1649</v>
      </c>
      <c r="D389" s="265"/>
      <c r="E389" s="103">
        <f t="shared" si="26"/>
        <v>0.0013696265519150387</v>
      </c>
      <c r="J389" s="97"/>
    </row>
    <row r="390" spans="1:10" ht="14.25">
      <c r="A390" s="5" t="str">
        <f>A355</f>
        <v>20.0</v>
      </c>
      <c r="B390" s="5" t="str">
        <f>B355</f>
        <v>ADMINISTRAÇÃO DA OBRA </v>
      </c>
      <c r="C390" s="265">
        <f>J355</f>
        <v>32649.45</v>
      </c>
      <c r="D390" s="265"/>
      <c r="E390" s="103">
        <f t="shared" si="26"/>
        <v>0.12485185908899075</v>
      </c>
      <c r="J390" s="97"/>
    </row>
    <row r="391" spans="1:10" ht="14.25">
      <c r="A391" s="268" t="str">
        <f>B364</f>
        <v>BDI </v>
      </c>
      <c r="B391" s="269"/>
      <c r="C391" s="265">
        <f>H364</f>
        <v>23419.743024563228</v>
      </c>
      <c r="D391" s="265"/>
      <c r="E391" s="103">
        <f t="shared" si="26"/>
        <v>0.08955735719906897</v>
      </c>
      <c r="J391" s="97"/>
    </row>
    <row r="392" spans="1:10" ht="15">
      <c r="A392" s="262" t="str">
        <f>B365</f>
        <v>VALOR TOTAL SEM REAJUSTE</v>
      </c>
      <c r="B392" s="263"/>
      <c r="C392" s="264">
        <f>SUM(C377:D391)</f>
        <v>261505.51732456323</v>
      </c>
      <c r="D392" s="264"/>
      <c r="E392" s="117">
        <f>SUM(E377:E391)</f>
        <v>0.9999999999999999</v>
      </c>
      <c r="J392" s="97"/>
    </row>
    <row r="393" spans="1:10" ht="15">
      <c r="A393" s="262" t="str">
        <f>B366</f>
        <v>VALOR TOTAL COM REAJUSTE (IPCA)</v>
      </c>
      <c r="B393" s="263"/>
      <c r="C393" s="264">
        <f>H366</f>
        <v>267692.38261332375</v>
      </c>
      <c r="D393" s="264"/>
      <c r="E393" s="117">
        <v>0</v>
      </c>
      <c r="J393" s="97"/>
    </row>
    <row r="394" spans="1:10" ht="15">
      <c r="A394" s="262" t="str">
        <f>B367</f>
        <v>VALOR TOTAL COM REAJUSTE (IPCA) + BDI</v>
      </c>
      <c r="B394" s="263"/>
      <c r="C394" s="264">
        <f>H367</f>
        <v>268217.8208683833</v>
      </c>
      <c r="D394" s="264"/>
      <c r="E394" s="261"/>
      <c r="J394" s="97"/>
    </row>
    <row r="395" spans="1:10" ht="14.25">
      <c r="A395" s="71"/>
      <c r="B395" s="72"/>
      <c r="C395" s="162"/>
      <c r="D395" s="162"/>
      <c r="E395" s="104"/>
      <c r="F395" s="104"/>
      <c r="G395" s="104"/>
      <c r="H395" s="104"/>
      <c r="I395" s="104"/>
      <c r="J395" s="105"/>
    </row>
    <row r="396" ht="14.25">
      <c r="B396" s="3"/>
    </row>
    <row r="397" ht="14.25">
      <c r="B397" s="3"/>
    </row>
    <row r="398" ht="14.25">
      <c r="B398" s="3"/>
    </row>
    <row r="399" ht="14.25">
      <c r="B399" s="3"/>
    </row>
    <row r="400" ht="14.25">
      <c r="B400" s="3"/>
    </row>
    <row r="401" ht="14.25">
      <c r="B401" s="3"/>
    </row>
    <row r="402" ht="14.25">
      <c r="B402" s="3"/>
    </row>
    <row r="403" ht="14.25">
      <c r="B403" s="3"/>
    </row>
    <row r="404" ht="14.25">
      <c r="B404" s="3"/>
    </row>
    <row r="405" ht="14.25">
      <c r="B405" s="3"/>
    </row>
    <row r="406" ht="14.25">
      <c r="B406" s="3"/>
    </row>
    <row r="407" ht="14.25">
      <c r="B407" s="3"/>
    </row>
    <row r="408" ht="14.25">
      <c r="B408" s="3"/>
    </row>
    <row r="409" ht="14.25">
      <c r="B409" s="3"/>
    </row>
    <row r="410" ht="14.25">
      <c r="B410" s="3"/>
    </row>
    <row r="411" ht="14.25">
      <c r="B411" s="3"/>
    </row>
    <row r="412" ht="14.25">
      <c r="B412" s="3"/>
    </row>
    <row r="413" ht="14.25">
      <c r="B413" s="3"/>
    </row>
    <row r="414" ht="14.25">
      <c r="B414" s="3"/>
    </row>
    <row r="415" ht="14.25">
      <c r="B415" s="3"/>
    </row>
    <row r="416" ht="14.25">
      <c r="B416" s="3"/>
    </row>
    <row r="417" ht="14.25">
      <c r="B417" s="3"/>
    </row>
    <row r="418" ht="14.25">
      <c r="B418" s="3"/>
    </row>
    <row r="419" ht="14.25">
      <c r="B419" s="3"/>
    </row>
    <row r="420" ht="14.25">
      <c r="B420" s="3"/>
    </row>
    <row r="421" ht="14.25">
      <c r="B421" s="3"/>
    </row>
    <row r="422" ht="14.25">
      <c r="B422" s="3"/>
    </row>
    <row r="423" ht="14.25">
      <c r="B423" s="3"/>
    </row>
    <row r="424" ht="14.25">
      <c r="B424" s="3"/>
    </row>
    <row r="425" ht="14.25">
      <c r="B425" s="3"/>
    </row>
    <row r="426" ht="14.25">
      <c r="B426" s="3"/>
    </row>
    <row r="427" ht="14.25">
      <c r="B427" s="3"/>
    </row>
    <row r="428" ht="14.25">
      <c r="B428" s="3"/>
    </row>
    <row r="429" ht="14.25">
      <c r="B429" s="3"/>
    </row>
    <row r="430" ht="14.25">
      <c r="B430" s="3"/>
    </row>
    <row r="431" ht="14.25">
      <c r="B431" s="3"/>
    </row>
    <row r="432" ht="14.25">
      <c r="B432" s="3"/>
    </row>
    <row r="433" ht="14.25">
      <c r="B433" s="3"/>
    </row>
    <row r="434" ht="14.25">
      <c r="B434" s="3"/>
    </row>
    <row r="435" ht="14.25">
      <c r="B435" s="3"/>
    </row>
    <row r="436" ht="14.25">
      <c r="B436" s="3"/>
    </row>
    <row r="437" ht="14.25">
      <c r="B437" s="3"/>
    </row>
    <row r="438" ht="14.25">
      <c r="B438" s="3"/>
    </row>
    <row r="439" ht="14.25">
      <c r="B439" s="3"/>
    </row>
    <row r="440" ht="14.25">
      <c r="B440" s="3"/>
    </row>
    <row r="441" ht="14.25">
      <c r="B441" s="3"/>
    </row>
    <row r="442" ht="14.25">
      <c r="B442" s="3"/>
    </row>
    <row r="443" ht="14.25">
      <c r="B443" s="3"/>
    </row>
    <row r="444" ht="14.25">
      <c r="B444" s="3"/>
    </row>
    <row r="445" ht="14.25">
      <c r="B445" s="3"/>
    </row>
    <row r="446" ht="14.25">
      <c r="B446" s="3"/>
    </row>
    <row r="447" ht="14.25">
      <c r="B447" s="3"/>
    </row>
    <row r="448" ht="14.25">
      <c r="B448" s="3"/>
    </row>
    <row r="449" ht="14.25">
      <c r="B449" s="3"/>
    </row>
    <row r="450" ht="14.25">
      <c r="B450" s="3"/>
    </row>
    <row r="451" ht="14.25">
      <c r="B451" s="3"/>
    </row>
    <row r="452" ht="14.25">
      <c r="B452" s="3"/>
    </row>
    <row r="453" ht="14.25">
      <c r="B453" s="3"/>
    </row>
    <row r="454" ht="14.25">
      <c r="B454" s="3"/>
    </row>
    <row r="455" ht="14.25">
      <c r="B455" s="3"/>
    </row>
    <row r="456" ht="14.25">
      <c r="B456" s="3"/>
    </row>
    <row r="457" ht="14.25">
      <c r="B457" s="3"/>
    </row>
    <row r="458" ht="14.25">
      <c r="B458" s="3"/>
    </row>
    <row r="459" ht="14.25">
      <c r="B459" s="3"/>
    </row>
    <row r="460" ht="14.25">
      <c r="B460" s="3"/>
    </row>
    <row r="461" ht="14.25">
      <c r="B461" s="3"/>
    </row>
    <row r="462" ht="14.25">
      <c r="B462" s="3"/>
    </row>
    <row r="463" ht="14.25">
      <c r="B463" s="3"/>
    </row>
    <row r="464" ht="14.25">
      <c r="B464" s="3"/>
    </row>
    <row r="465" ht="14.25">
      <c r="B465" s="3"/>
    </row>
    <row r="466" ht="14.25">
      <c r="B466" s="3"/>
    </row>
    <row r="467" ht="14.25">
      <c r="B467" s="3"/>
    </row>
    <row r="468" ht="14.25">
      <c r="B468" s="3"/>
    </row>
    <row r="469" ht="14.25">
      <c r="B469" s="3"/>
    </row>
    <row r="470" ht="14.25">
      <c r="B470" s="3"/>
    </row>
    <row r="471" ht="14.25">
      <c r="B471" s="3"/>
    </row>
    <row r="472" ht="14.25">
      <c r="B472" s="3"/>
    </row>
    <row r="473" ht="14.25">
      <c r="B473" s="3"/>
    </row>
    <row r="474" ht="14.25">
      <c r="B474" s="3"/>
    </row>
    <row r="475" ht="14.25">
      <c r="B475" s="3"/>
    </row>
    <row r="476" ht="14.25">
      <c r="B476" s="3"/>
    </row>
    <row r="477" ht="14.25">
      <c r="B477" s="3"/>
    </row>
    <row r="478" ht="14.25">
      <c r="B478" s="3"/>
    </row>
    <row r="479" ht="14.25">
      <c r="B479" s="3"/>
    </row>
    <row r="480" ht="14.25">
      <c r="B480" s="3"/>
    </row>
    <row r="481" ht="14.25">
      <c r="B481" s="3"/>
    </row>
    <row r="482" ht="14.25">
      <c r="B482" s="3"/>
    </row>
    <row r="483" ht="14.25">
      <c r="B483" s="3"/>
    </row>
    <row r="484" ht="14.25">
      <c r="B484" s="3"/>
    </row>
    <row r="485" ht="14.25">
      <c r="B485" s="3"/>
    </row>
    <row r="486" ht="14.25">
      <c r="B486" s="3"/>
    </row>
    <row r="487" ht="14.25">
      <c r="B487" s="3"/>
    </row>
    <row r="488" ht="14.25">
      <c r="B488" s="3"/>
    </row>
    <row r="489" ht="14.25">
      <c r="B489" s="3"/>
    </row>
    <row r="490" ht="14.25">
      <c r="B490" s="3"/>
    </row>
    <row r="491" ht="14.25">
      <c r="B491" s="3"/>
    </row>
    <row r="492" ht="14.25">
      <c r="B492" s="3"/>
    </row>
    <row r="493" ht="14.25">
      <c r="B493" s="3"/>
    </row>
    <row r="494" ht="14.25">
      <c r="B494" s="3"/>
    </row>
    <row r="495" ht="14.25">
      <c r="B495" s="3"/>
    </row>
    <row r="496" ht="14.25">
      <c r="B496" s="3"/>
    </row>
    <row r="497" ht="14.25">
      <c r="B497" s="3"/>
    </row>
    <row r="498" ht="14.25">
      <c r="B498" s="3"/>
    </row>
    <row r="499" ht="14.25">
      <c r="B499" s="3"/>
    </row>
    <row r="500" ht="14.25">
      <c r="B500" s="3"/>
    </row>
    <row r="501" ht="14.25">
      <c r="B501" s="3"/>
    </row>
    <row r="502" ht="14.25">
      <c r="B502" s="3"/>
    </row>
    <row r="503" ht="14.25">
      <c r="B503" s="3"/>
    </row>
    <row r="504" ht="14.25">
      <c r="B504" s="3"/>
    </row>
    <row r="505" ht="14.25">
      <c r="B505" s="3"/>
    </row>
    <row r="506" ht="14.25">
      <c r="B506" s="3"/>
    </row>
    <row r="507" ht="14.25">
      <c r="B507" s="3"/>
    </row>
    <row r="508" ht="14.25">
      <c r="B508" s="3"/>
    </row>
    <row r="509" ht="14.25">
      <c r="B509" s="3"/>
    </row>
    <row r="510" ht="14.25">
      <c r="B510" s="3"/>
    </row>
    <row r="511" ht="14.25">
      <c r="B511" s="3"/>
    </row>
    <row r="512" ht="14.25">
      <c r="B512" s="3"/>
    </row>
    <row r="513" ht="14.25">
      <c r="B513" s="3"/>
    </row>
    <row r="514" ht="14.25">
      <c r="B514" s="3"/>
    </row>
    <row r="515" ht="14.25">
      <c r="B515" s="3"/>
    </row>
    <row r="516" ht="14.25">
      <c r="B516" s="3"/>
    </row>
    <row r="517" ht="14.25">
      <c r="B517" s="3"/>
    </row>
    <row r="518" ht="14.25">
      <c r="B518" s="3"/>
    </row>
    <row r="519" ht="14.25">
      <c r="B519" s="3"/>
    </row>
    <row r="520" ht="14.25">
      <c r="B520" s="3"/>
    </row>
    <row r="521" ht="14.25">
      <c r="B521" s="3"/>
    </row>
    <row r="522" ht="14.25">
      <c r="B522" s="3"/>
    </row>
    <row r="523" ht="14.25">
      <c r="B523" s="3"/>
    </row>
    <row r="524" ht="14.25">
      <c r="B524" s="3"/>
    </row>
    <row r="525" ht="14.25">
      <c r="B525" s="3"/>
    </row>
    <row r="526" ht="14.25">
      <c r="B526" s="3"/>
    </row>
    <row r="527" ht="14.25">
      <c r="B527" s="3"/>
    </row>
    <row r="528" ht="14.25">
      <c r="B528" s="3"/>
    </row>
    <row r="529" ht="14.25">
      <c r="B529" s="3"/>
    </row>
    <row r="530" ht="14.25">
      <c r="B530" s="3"/>
    </row>
    <row r="531" ht="14.25">
      <c r="B531" s="3"/>
    </row>
    <row r="532" ht="14.25">
      <c r="B532" s="3"/>
    </row>
    <row r="533" ht="14.25">
      <c r="B533" s="3"/>
    </row>
    <row r="534" ht="14.25">
      <c r="B534" s="3"/>
    </row>
    <row r="535" ht="14.25">
      <c r="B535" s="3"/>
    </row>
    <row r="536" ht="14.25">
      <c r="B536" s="3"/>
    </row>
    <row r="537" ht="14.25">
      <c r="B537" s="3"/>
    </row>
    <row r="538" ht="14.25">
      <c r="B538" s="3"/>
    </row>
    <row r="539" ht="14.25">
      <c r="B539" s="3"/>
    </row>
    <row r="540" ht="14.25">
      <c r="B540" s="3"/>
    </row>
    <row r="541" ht="14.25">
      <c r="B541" s="3"/>
    </row>
    <row r="542" ht="14.25">
      <c r="B542" s="3"/>
    </row>
    <row r="543" ht="14.25">
      <c r="B543" s="3"/>
    </row>
    <row r="544" ht="14.25">
      <c r="B544" s="3"/>
    </row>
    <row r="545" ht="14.25">
      <c r="B545" s="3"/>
    </row>
    <row r="546" ht="14.25">
      <c r="B546" s="3"/>
    </row>
    <row r="547" ht="14.25">
      <c r="B547" s="3"/>
    </row>
    <row r="548" ht="14.25">
      <c r="B548" s="3"/>
    </row>
    <row r="549" ht="14.25">
      <c r="B549" s="3"/>
    </row>
    <row r="550" ht="14.25">
      <c r="B550" s="3"/>
    </row>
    <row r="551" ht="14.25">
      <c r="B551" s="3"/>
    </row>
    <row r="552" ht="14.25">
      <c r="B552" s="3"/>
    </row>
    <row r="553" ht="14.25">
      <c r="B553" s="3"/>
    </row>
    <row r="554" ht="14.25">
      <c r="B554" s="3"/>
    </row>
    <row r="555" ht="14.25">
      <c r="B555" s="3"/>
    </row>
    <row r="556" ht="14.25">
      <c r="B556" s="3"/>
    </row>
    <row r="557" ht="14.25">
      <c r="B557" s="3"/>
    </row>
    <row r="558" ht="14.25">
      <c r="B558" s="3"/>
    </row>
    <row r="559" ht="14.25">
      <c r="B559" s="3"/>
    </row>
    <row r="560" ht="14.25">
      <c r="B560" s="3"/>
    </row>
    <row r="561" ht="14.25">
      <c r="B561" s="3"/>
    </row>
    <row r="562" ht="14.25">
      <c r="B562" s="3"/>
    </row>
    <row r="563" ht="14.25">
      <c r="B563" s="3"/>
    </row>
    <row r="564" ht="14.25">
      <c r="B564" s="3"/>
    </row>
    <row r="565" ht="14.25">
      <c r="B565" s="3"/>
    </row>
    <row r="566" ht="14.25">
      <c r="B566" s="3"/>
    </row>
    <row r="567" ht="14.25">
      <c r="B567" s="3"/>
    </row>
    <row r="568" ht="14.25">
      <c r="B568" s="3"/>
    </row>
    <row r="569" ht="14.25">
      <c r="B569" s="3"/>
    </row>
    <row r="570" ht="14.25">
      <c r="B570" s="3"/>
    </row>
    <row r="571" ht="14.25">
      <c r="B571" s="3"/>
    </row>
    <row r="572" ht="14.25">
      <c r="B572" s="3"/>
    </row>
    <row r="573" ht="14.25">
      <c r="B573" s="3"/>
    </row>
    <row r="574" ht="14.25">
      <c r="B574" s="3"/>
    </row>
    <row r="575" ht="14.25">
      <c r="B575" s="3"/>
    </row>
    <row r="576" ht="14.25">
      <c r="B576" s="3"/>
    </row>
    <row r="577" ht="14.25">
      <c r="B577" s="3"/>
    </row>
    <row r="578" ht="14.25">
      <c r="B578" s="3"/>
    </row>
    <row r="579" ht="14.25">
      <c r="B579" s="3"/>
    </row>
    <row r="580" ht="14.25">
      <c r="B580" s="3"/>
    </row>
    <row r="581" ht="14.25">
      <c r="B581" s="3"/>
    </row>
    <row r="582" ht="14.25">
      <c r="B582" s="3"/>
    </row>
    <row r="583" ht="14.25">
      <c r="B583" s="3"/>
    </row>
    <row r="584" ht="14.25">
      <c r="B584" s="3"/>
    </row>
    <row r="585" ht="14.25">
      <c r="B585" s="3"/>
    </row>
    <row r="586" ht="14.25">
      <c r="B586" s="3"/>
    </row>
    <row r="587" ht="14.25">
      <c r="B587" s="3"/>
    </row>
    <row r="588" ht="14.25">
      <c r="B588" s="3"/>
    </row>
    <row r="589" ht="14.25">
      <c r="B589" s="3"/>
    </row>
    <row r="590" ht="14.25">
      <c r="B590" s="3"/>
    </row>
    <row r="591" ht="14.25">
      <c r="B591" s="3"/>
    </row>
    <row r="592" ht="14.25">
      <c r="B592" s="3"/>
    </row>
    <row r="593" ht="14.25">
      <c r="B593" s="3"/>
    </row>
    <row r="594" ht="14.25">
      <c r="B594" s="3"/>
    </row>
    <row r="595" ht="14.25">
      <c r="B595" s="3"/>
    </row>
    <row r="596" ht="14.25">
      <c r="B596" s="3"/>
    </row>
    <row r="597" ht="14.25">
      <c r="B597" s="3"/>
    </row>
    <row r="598" ht="14.25">
      <c r="B598" s="3"/>
    </row>
    <row r="599" ht="14.25">
      <c r="B599" s="3"/>
    </row>
    <row r="600" ht="14.25">
      <c r="B600" s="3"/>
    </row>
    <row r="601" ht="14.25">
      <c r="B601" s="3"/>
    </row>
    <row r="602" ht="14.25">
      <c r="B602" s="3"/>
    </row>
    <row r="603" ht="14.25">
      <c r="B603" s="3"/>
    </row>
    <row r="604" ht="14.25">
      <c r="B604" s="3"/>
    </row>
    <row r="605" ht="14.25">
      <c r="B605" s="3"/>
    </row>
    <row r="606" ht="14.25">
      <c r="B606" s="3"/>
    </row>
    <row r="607" ht="14.25">
      <c r="B607" s="3"/>
    </row>
    <row r="608" ht="14.25">
      <c r="B608" s="3"/>
    </row>
    <row r="609" ht="14.25">
      <c r="B609" s="3"/>
    </row>
    <row r="610" ht="14.25">
      <c r="B610" s="3"/>
    </row>
    <row r="611" ht="14.25">
      <c r="B611" s="3"/>
    </row>
    <row r="612" ht="14.25">
      <c r="B612" s="3"/>
    </row>
    <row r="613" ht="14.25">
      <c r="B613" s="3"/>
    </row>
    <row r="614" ht="14.25">
      <c r="B614" s="3"/>
    </row>
    <row r="615" ht="14.25">
      <c r="B615" s="3"/>
    </row>
    <row r="616" ht="14.25">
      <c r="B616" s="3"/>
    </row>
    <row r="617" ht="14.25">
      <c r="B617" s="3"/>
    </row>
    <row r="618" ht="14.25">
      <c r="B618" s="3"/>
    </row>
    <row r="619" ht="14.25">
      <c r="B619" s="3"/>
    </row>
    <row r="620" ht="14.25">
      <c r="B620" s="3"/>
    </row>
    <row r="621" ht="14.25">
      <c r="B621" s="3"/>
    </row>
    <row r="622" ht="14.25">
      <c r="B622" s="3"/>
    </row>
    <row r="623" ht="14.25">
      <c r="B623" s="3"/>
    </row>
    <row r="624" ht="14.25">
      <c r="B624" s="3"/>
    </row>
    <row r="625" ht="14.25">
      <c r="B625" s="3"/>
    </row>
    <row r="626" ht="14.25">
      <c r="B626" s="3"/>
    </row>
    <row r="627" ht="14.25">
      <c r="B627" s="3"/>
    </row>
    <row r="628" ht="14.25">
      <c r="B628" s="3"/>
    </row>
    <row r="629" ht="14.25">
      <c r="B629" s="3"/>
    </row>
    <row r="630" ht="14.25">
      <c r="B630" s="3"/>
    </row>
    <row r="631" ht="14.25">
      <c r="B631" s="3"/>
    </row>
    <row r="632" ht="14.25">
      <c r="B632" s="3"/>
    </row>
    <row r="633" ht="14.25">
      <c r="B633" s="3"/>
    </row>
    <row r="634" ht="14.25">
      <c r="B634" s="3"/>
    </row>
    <row r="635" ht="14.25">
      <c r="B635" s="3"/>
    </row>
    <row r="636" ht="14.25">
      <c r="B636" s="3"/>
    </row>
    <row r="637" ht="14.25">
      <c r="B637" s="3"/>
    </row>
    <row r="638" ht="14.25">
      <c r="B638" s="3"/>
    </row>
    <row r="639" ht="14.25">
      <c r="B639" s="3"/>
    </row>
    <row r="640" ht="14.25">
      <c r="B640" s="3"/>
    </row>
    <row r="641" ht="14.25">
      <c r="B641" s="3"/>
    </row>
    <row r="642" ht="14.25">
      <c r="B642" s="3"/>
    </row>
    <row r="643" ht="14.25">
      <c r="B643" s="3"/>
    </row>
    <row r="644" ht="14.25">
      <c r="B644" s="3"/>
    </row>
    <row r="645" ht="14.25">
      <c r="B645" s="3"/>
    </row>
    <row r="646" ht="14.25">
      <c r="B646" s="3"/>
    </row>
    <row r="647" ht="14.25">
      <c r="B647" s="3"/>
    </row>
    <row r="648" ht="14.25">
      <c r="B648" s="3"/>
    </row>
    <row r="649" ht="14.25">
      <c r="B649" s="3"/>
    </row>
    <row r="650" ht="14.25">
      <c r="B650" s="3"/>
    </row>
    <row r="651" ht="14.25">
      <c r="B651" s="3"/>
    </row>
    <row r="652" ht="14.25">
      <c r="B652" s="3"/>
    </row>
    <row r="653" ht="14.25">
      <c r="B653" s="3"/>
    </row>
    <row r="654" ht="14.25">
      <c r="B654" s="3"/>
    </row>
    <row r="655" ht="14.25">
      <c r="B655" s="3"/>
    </row>
    <row r="656" ht="14.25">
      <c r="B656" s="3"/>
    </row>
    <row r="657" ht="14.25">
      <c r="B657" s="3"/>
    </row>
    <row r="658" ht="14.25">
      <c r="B658" s="3"/>
    </row>
    <row r="659" ht="14.25">
      <c r="B659" s="3"/>
    </row>
    <row r="660" ht="14.25">
      <c r="B660" s="3"/>
    </row>
    <row r="661" ht="14.25">
      <c r="B661" s="3"/>
    </row>
    <row r="662" ht="14.25">
      <c r="B662" s="3"/>
    </row>
    <row r="663" ht="14.25">
      <c r="B663" s="3"/>
    </row>
    <row r="664" ht="14.25">
      <c r="B664" s="3"/>
    </row>
    <row r="665" ht="14.25">
      <c r="B665" s="3"/>
    </row>
    <row r="666" ht="14.25">
      <c r="B666" s="3"/>
    </row>
    <row r="667" ht="14.25">
      <c r="B667" s="3"/>
    </row>
    <row r="668" ht="14.25">
      <c r="B668" s="3"/>
    </row>
    <row r="669" ht="14.25">
      <c r="B669" s="3"/>
    </row>
    <row r="670" ht="14.25">
      <c r="B670" s="3"/>
    </row>
    <row r="671" ht="14.25">
      <c r="B671" s="3"/>
    </row>
    <row r="672" ht="14.25">
      <c r="B672" s="3"/>
    </row>
    <row r="673" ht="14.25">
      <c r="B673" s="3"/>
    </row>
    <row r="674" ht="14.25">
      <c r="B674" s="3"/>
    </row>
    <row r="675" ht="14.25">
      <c r="B675" s="3"/>
    </row>
    <row r="676" ht="14.25">
      <c r="B676" s="3"/>
    </row>
    <row r="677" ht="14.25">
      <c r="B677" s="3"/>
    </row>
    <row r="678" ht="14.25">
      <c r="B678" s="3"/>
    </row>
    <row r="679" ht="14.25">
      <c r="B679" s="3"/>
    </row>
    <row r="680" ht="14.25">
      <c r="B680" s="3"/>
    </row>
    <row r="681" ht="14.25">
      <c r="B681" s="3"/>
    </row>
    <row r="682" ht="14.25">
      <c r="B682" s="3"/>
    </row>
    <row r="683" ht="14.25">
      <c r="B683" s="3"/>
    </row>
    <row r="684" ht="14.25">
      <c r="B684" s="3"/>
    </row>
    <row r="685" ht="14.25">
      <c r="B685" s="3"/>
    </row>
    <row r="686" ht="14.25">
      <c r="B686" s="3"/>
    </row>
    <row r="687" ht="14.25">
      <c r="B687" s="3"/>
    </row>
    <row r="688" ht="14.25">
      <c r="B688" s="3"/>
    </row>
    <row r="689" ht="14.25">
      <c r="B689" s="3"/>
    </row>
    <row r="690" ht="14.25">
      <c r="B690" s="3"/>
    </row>
    <row r="691" ht="14.25">
      <c r="B691" s="3"/>
    </row>
    <row r="692" ht="14.25">
      <c r="B692" s="3"/>
    </row>
    <row r="693" ht="14.25">
      <c r="B693" s="3"/>
    </row>
    <row r="694" ht="14.25">
      <c r="B694" s="3"/>
    </row>
    <row r="695" ht="14.25">
      <c r="B695" s="3"/>
    </row>
    <row r="696" ht="14.25">
      <c r="B696" s="3"/>
    </row>
    <row r="697" ht="14.25">
      <c r="B697" s="3"/>
    </row>
    <row r="698" ht="14.25">
      <c r="B698" s="3"/>
    </row>
    <row r="699" ht="14.25">
      <c r="B699" s="3"/>
    </row>
    <row r="700" ht="14.25">
      <c r="B700" s="3"/>
    </row>
    <row r="701" ht="14.25">
      <c r="B701" s="3"/>
    </row>
    <row r="702" ht="14.25">
      <c r="B702" s="3"/>
    </row>
    <row r="703" ht="14.25">
      <c r="B703" s="3"/>
    </row>
    <row r="704" ht="14.25">
      <c r="B704" s="3"/>
    </row>
    <row r="705" ht="14.25">
      <c r="B705" s="3"/>
    </row>
    <row r="706" ht="14.25">
      <c r="B706" s="3"/>
    </row>
    <row r="707" ht="14.25">
      <c r="B707" s="3"/>
    </row>
    <row r="708" ht="14.25">
      <c r="B708" s="3"/>
    </row>
    <row r="709" ht="14.25">
      <c r="B709" s="3"/>
    </row>
    <row r="710" ht="14.25">
      <c r="B710" s="3"/>
    </row>
    <row r="711" ht="14.25">
      <c r="B711" s="3"/>
    </row>
    <row r="712" ht="14.25">
      <c r="B712" s="3"/>
    </row>
    <row r="713" ht="14.25">
      <c r="B713" s="3"/>
    </row>
    <row r="714" ht="14.25">
      <c r="B714" s="3"/>
    </row>
    <row r="715" ht="14.25">
      <c r="B715" s="3"/>
    </row>
    <row r="716" ht="14.25">
      <c r="B716" s="3"/>
    </row>
    <row r="717" ht="14.25">
      <c r="B717" s="3"/>
    </row>
    <row r="718" ht="14.25">
      <c r="B718" s="3"/>
    </row>
    <row r="719" ht="14.25">
      <c r="B719" s="3"/>
    </row>
    <row r="720" ht="14.25">
      <c r="B720" s="3"/>
    </row>
    <row r="721" ht="14.25">
      <c r="B721" s="3"/>
    </row>
    <row r="722" ht="14.25">
      <c r="B722" s="3"/>
    </row>
    <row r="723" ht="14.25">
      <c r="B723" s="3"/>
    </row>
    <row r="724" ht="14.25">
      <c r="B724" s="3"/>
    </row>
    <row r="725" ht="14.25">
      <c r="B725" s="3"/>
    </row>
    <row r="726" ht="14.25">
      <c r="B726" s="3"/>
    </row>
    <row r="727" ht="14.25">
      <c r="B727" s="3"/>
    </row>
    <row r="728" ht="14.25">
      <c r="B728" s="3"/>
    </row>
    <row r="729" ht="14.25">
      <c r="B729" s="3"/>
    </row>
    <row r="730" ht="14.25">
      <c r="B730" s="3"/>
    </row>
    <row r="731" ht="14.25">
      <c r="B731" s="3"/>
    </row>
    <row r="732" ht="14.25">
      <c r="B732" s="3"/>
    </row>
    <row r="733" ht="14.25">
      <c r="B733" s="3"/>
    </row>
    <row r="734" ht="14.25">
      <c r="B734" s="3"/>
    </row>
    <row r="735" ht="14.25">
      <c r="B735" s="3"/>
    </row>
    <row r="736" ht="14.25">
      <c r="B736" s="3"/>
    </row>
    <row r="737" ht="14.25">
      <c r="B737" s="3"/>
    </row>
    <row r="738" ht="14.25">
      <c r="B738" s="3"/>
    </row>
    <row r="739" ht="14.25">
      <c r="B739" s="3"/>
    </row>
    <row r="740" ht="14.25">
      <c r="B740" s="3"/>
    </row>
    <row r="741" ht="14.25">
      <c r="B741" s="3"/>
    </row>
    <row r="742" ht="14.25">
      <c r="B742" s="3"/>
    </row>
    <row r="743" ht="14.25">
      <c r="B743" s="3"/>
    </row>
    <row r="744" ht="14.25">
      <c r="B744" s="3"/>
    </row>
    <row r="745" ht="14.25">
      <c r="B745" s="3"/>
    </row>
    <row r="746" ht="14.25">
      <c r="B746" s="3"/>
    </row>
    <row r="747" ht="14.25">
      <c r="B747" s="3"/>
    </row>
    <row r="748" ht="14.25">
      <c r="B748" s="3"/>
    </row>
    <row r="749" ht="14.25">
      <c r="B749" s="3"/>
    </row>
    <row r="750" ht="14.25">
      <c r="B750" s="3"/>
    </row>
    <row r="751" ht="14.25">
      <c r="B751" s="3"/>
    </row>
    <row r="752" ht="14.25">
      <c r="B752" s="3"/>
    </row>
    <row r="753" ht="14.25">
      <c r="B753" s="3"/>
    </row>
    <row r="754" ht="14.25">
      <c r="B754" s="3"/>
    </row>
    <row r="755" ht="14.25">
      <c r="B755" s="3"/>
    </row>
    <row r="756" ht="14.25">
      <c r="B756" s="3"/>
    </row>
    <row r="757" ht="14.25">
      <c r="B757" s="3"/>
    </row>
    <row r="758" ht="14.25">
      <c r="B758" s="3"/>
    </row>
    <row r="759" ht="14.25">
      <c r="B759" s="3"/>
    </row>
    <row r="760" ht="14.25">
      <c r="B760" s="3"/>
    </row>
    <row r="761" ht="14.25">
      <c r="B761" s="3"/>
    </row>
    <row r="762" ht="14.25">
      <c r="B762" s="3"/>
    </row>
    <row r="763" ht="14.25">
      <c r="B763" s="3"/>
    </row>
    <row r="764" ht="14.25">
      <c r="B764" s="3"/>
    </row>
    <row r="765" ht="14.25">
      <c r="B765" s="3"/>
    </row>
    <row r="766" ht="14.25">
      <c r="B766" s="3"/>
    </row>
    <row r="767" ht="14.25">
      <c r="B767" s="3"/>
    </row>
    <row r="768" ht="14.25">
      <c r="B768" s="3"/>
    </row>
    <row r="769" ht="14.25">
      <c r="B769" s="3"/>
    </row>
    <row r="770" ht="14.25">
      <c r="B770" s="3"/>
    </row>
    <row r="771" ht="14.25">
      <c r="B771" s="3"/>
    </row>
    <row r="772" ht="14.25">
      <c r="B772" s="3"/>
    </row>
    <row r="773" ht="14.25">
      <c r="B773" s="3"/>
    </row>
    <row r="774" ht="14.25">
      <c r="B774" s="3"/>
    </row>
    <row r="775" ht="14.25">
      <c r="B775" s="3"/>
    </row>
    <row r="776" ht="14.25">
      <c r="B776" s="3"/>
    </row>
    <row r="777" ht="14.25">
      <c r="B777" s="3"/>
    </row>
    <row r="778" ht="14.25">
      <c r="B778" s="3"/>
    </row>
    <row r="779" ht="14.25">
      <c r="B779" s="3"/>
    </row>
    <row r="780" ht="14.25">
      <c r="B780" s="3"/>
    </row>
    <row r="781" ht="14.25">
      <c r="B781" s="3"/>
    </row>
    <row r="782" ht="14.25">
      <c r="B782" s="3"/>
    </row>
    <row r="783" ht="14.25">
      <c r="B783" s="3"/>
    </row>
    <row r="784" ht="14.25">
      <c r="B784" s="3"/>
    </row>
    <row r="785" ht="14.25">
      <c r="B785" s="3"/>
    </row>
    <row r="786" ht="14.25">
      <c r="B786" s="3"/>
    </row>
    <row r="787" ht="14.25">
      <c r="B787" s="3"/>
    </row>
    <row r="788" ht="14.25">
      <c r="B788" s="3"/>
    </row>
    <row r="789" ht="14.25">
      <c r="B789" s="3"/>
    </row>
    <row r="790" ht="14.25">
      <c r="B790" s="3"/>
    </row>
    <row r="791" ht="14.25">
      <c r="B791" s="3"/>
    </row>
    <row r="792" ht="14.25">
      <c r="B792" s="3"/>
    </row>
    <row r="793" ht="14.25">
      <c r="B793" s="3"/>
    </row>
    <row r="794" ht="14.25">
      <c r="B794" s="3"/>
    </row>
    <row r="795" ht="14.25">
      <c r="B795" s="3"/>
    </row>
    <row r="796" ht="14.25">
      <c r="B796" s="3"/>
    </row>
    <row r="797" ht="14.25">
      <c r="B797" s="3"/>
    </row>
    <row r="798" ht="14.25">
      <c r="B798" s="3"/>
    </row>
    <row r="799" ht="14.25">
      <c r="B799" s="3"/>
    </row>
    <row r="800" ht="14.25">
      <c r="B800" s="3"/>
    </row>
    <row r="801" ht="14.25">
      <c r="B801" s="3"/>
    </row>
    <row r="802" ht="14.25">
      <c r="B802" s="3"/>
    </row>
    <row r="803" ht="14.25">
      <c r="B803" s="3"/>
    </row>
    <row r="804" ht="14.25">
      <c r="B804" s="3"/>
    </row>
    <row r="805" ht="14.25">
      <c r="B805" s="3"/>
    </row>
    <row r="806" ht="14.25">
      <c r="B806" s="3"/>
    </row>
    <row r="807" ht="14.25">
      <c r="B807" s="3"/>
    </row>
    <row r="808" ht="14.25">
      <c r="B808" s="3"/>
    </row>
    <row r="809" ht="14.25">
      <c r="B809" s="3"/>
    </row>
    <row r="810" ht="14.25">
      <c r="B810" s="3"/>
    </row>
    <row r="811" ht="14.25">
      <c r="B811" s="3"/>
    </row>
    <row r="812" ht="14.25">
      <c r="B812" s="3"/>
    </row>
    <row r="813" ht="14.25">
      <c r="B813" s="3"/>
    </row>
    <row r="814" ht="14.25">
      <c r="B814" s="3"/>
    </row>
    <row r="815" ht="14.25">
      <c r="B815" s="3"/>
    </row>
    <row r="816" ht="14.25">
      <c r="B816" s="3"/>
    </row>
    <row r="817" ht="14.25">
      <c r="B817" s="3"/>
    </row>
    <row r="818" ht="14.25">
      <c r="B818" s="3"/>
    </row>
    <row r="819" ht="14.25">
      <c r="B819" s="3"/>
    </row>
    <row r="820" ht="14.25">
      <c r="B820" s="3"/>
    </row>
    <row r="821" ht="14.25">
      <c r="B821" s="3"/>
    </row>
    <row r="822" ht="14.25">
      <c r="B822" s="3"/>
    </row>
    <row r="823" ht="14.25">
      <c r="B823" s="3"/>
    </row>
    <row r="824" ht="14.25">
      <c r="B824" s="3"/>
    </row>
    <row r="825" ht="14.25">
      <c r="B825" s="3"/>
    </row>
    <row r="826" ht="14.25">
      <c r="B826" s="3"/>
    </row>
    <row r="827" ht="14.25">
      <c r="B827" s="3"/>
    </row>
    <row r="828" ht="14.25">
      <c r="B828" s="3"/>
    </row>
    <row r="829" ht="14.25">
      <c r="B829" s="3"/>
    </row>
    <row r="830" ht="14.25">
      <c r="B830" s="3"/>
    </row>
    <row r="831" ht="14.25">
      <c r="B831" s="3"/>
    </row>
    <row r="832" ht="14.25">
      <c r="B832" s="3"/>
    </row>
    <row r="833" ht="14.25">
      <c r="B833" s="3"/>
    </row>
    <row r="834" ht="14.25">
      <c r="B834" s="3"/>
    </row>
    <row r="835" ht="14.25">
      <c r="B835" s="3"/>
    </row>
    <row r="836" ht="14.25">
      <c r="B836" s="3"/>
    </row>
    <row r="837" ht="14.25">
      <c r="B837" s="3"/>
    </row>
    <row r="838" ht="14.25">
      <c r="B838" s="3"/>
    </row>
    <row r="839" ht="14.25">
      <c r="B839" s="3"/>
    </row>
    <row r="840" ht="14.25">
      <c r="B840" s="3"/>
    </row>
    <row r="841" ht="14.25">
      <c r="B841" s="3"/>
    </row>
    <row r="842" ht="14.25">
      <c r="B842" s="3"/>
    </row>
    <row r="843" ht="14.25">
      <c r="B843" s="3"/>
    </row>
    <row r="844" ht="14.25">
      <c r="B844" s="3"/>
    </row>
    <row r="845" ht="14.25">
      <c r="B845" s="3"/>
    </row>
    <row r="846" ht="14.25">
      <c r="B846" s="3"/>
    </row>
    <row r="847" ht="14.25">
      <c r="B847" s="3"/>
    </row>
    <row r="848" ht="14.25">
      <c r="B848" s="3"/>
    </row>
    <row r="849" ht="14.25">
      <c r="B849" s="3"/>
    </row>
    <row r="850" ht="14.25">
      <c r="B850" s="3"/>
    </row>
    <row r="851" ht="14.25">
      <c r="B851" s="3"/>
    </row>
    <row r="852" ht="14.25">
      <c r="B852" s="3"/>
    </row>
    <row r="853" ht="14.25">
      <c r="B853" s="3"/>
    </row>
    <row r="854" ht="14.25">
      <c r="B854" s="3"/>
    </row>
    <row r="855" ht="14.25">
      <c r="B855" s="3"/>
    </row>
    <row r="856" ht="14.25">
      <c r="B856" s="3"/>
    </row>
    <row r="857" ht="14.25">
      <c r="B857" s="3"/>
    </row>
    <row r="858" ht="14.25">
      <c r="B858" s="3"/>
    </row>
    <row r="859" ht="14.25">
      <c r="B859" s="3"/>
    </row>
    <row r="860" ht="14.25">
      <c r="B860" s="3"/>
    </row>
    <row r="861" ht="14.25">
      <c r="B861" s="3"/>
    </row>
    <row r="862" ht="14.25">
      <c r="B862" s="3"/>
    </row>
    <row r="863" ht="14.25">
      <c r="B863" s="3"/>
    </row>
    <row r="864" ht="14.25">
      <c r="B864" s="3"/>
    </row>
    <row r="865" ht="14.25">
      <c r="B865" s="3"/>
    </row>
    <row r="866" ht="14.25">
      <c r="B866" s="3"/>
    </row>
    <row r="867" ht="14.25">
      <c r="B867" s="3"/>
    </row>
    <row r="868" ht="14.25">
      <c r="B868" s="3"/>
    </row>
    <row r="869" ht="14.25">
      <c r="B869" s="3"/>
    </row>
    <row r="870" ht="14.25">
      <c r="B870" s="3"/>
    </row>
    <row r="871" ht="14.25">
      <c r="B871" s="3"/>
    </row>
    <row r="872" ht="14.25">
      <c r="B872" s="3"/>
    </row>
    <row r="873" ht="14.25">
      <c r="B873" s="3"/>
    </row>
    <row r="874" ht="14.25">
      <c r="B874" s="3"/>
    </row>
    <row r="875" ht="14.25">
      <c r="B875" s="3"/>
    </row>
    <row r="876" ht="14.25">
      <c r="B876" s="3"/>
    </row>
    <row r="877" ht="14.25">
      <c r="B877" s="3"/>
    </row>
    <row r="878" ht="14.25">
      <c r="B878" s="3"/>
    </row>
    <row r="879" ht="14.25">
      <c r="B879" s="3"/>
    </row>
    <row r="880" ht="14.25">
      <c r="B880" s="3"/>
    </row>
    <row r="881" ht="14.25">
      <c r="B881" s="3"/>
    </row>
    <row r="882" ht="14.25">
      <c r="B882" s="3"/>
    </row>
    <row r="883" ht="14.25">
      <c r="B883" s="3"/>
    </row>
    <row r="884" ht="14.25">
      <c r="B884" s="3"/>
    </row>
    <row r="885" ht="14.25">
      <c r="B885" s="3"/>
    </row>
    <row r="886" ht="14.25">
      <c r="B886" s="3"/>
    </row>
    <row r="887" ht="14.25">
      <c r="B887" s="3"/>
    </row>
    <row r="888" ht="14.25">
      <c r="B888" s="3"/>
    </row>
    <row r="889" ht="14.25">
      <c r="B889" s="3"/>
    </row>
    <row r="890" ht="14.25">
      <c r="B890" s="3"/>
    </row>
    <row r="891" ht="14.25">
      <c r="B891" s="3"/>
    </row>
    <row r="892" ht="14.25">
      <c r="B892" s="3"/>
    </row>
    <row r="893" ht="14.25">
      <c r="B893" s="3"/>
    </row>
    <row r="894" ht="14.25">
      <c r="B894" s="3"/>
    </row>
    <row r="895" ht="14.25">
      <c r="B895" s="3"/>
    </row>
    <row r="896" ht="14.25">
      <c r="B896" s="3"/>
    </row>
    <row r="897" ht="14.25">
      <c r="B897" s="3"/>
    </row>
    <row r="898" ht="14.25">
      <c r="B898" s="3"/>
    </row>
    <row r="899" ht="14.25">
      <c r="B899" s="3"/>
    </row>
    <row r="900" ht="14.25">
      <c r="B900" s="3"/>
    </row>
    <row r="901" ht="14.25">
      <c r="B901" s="3"/>
    </row>
    <row r="902" ht="14.25">
      <c r="B902" s="3"/>
    </row>
    <row r="903" ht="14.25">
      <c r="B903" s="3"/>
    </row>
    <row r="904" ht="14.25">
      <c r="B904" s="3"/>
    </row>
    <row r="905" ht="14.25">
      <c r="B905" s="3"/>
    </row>
    <row r="906" ht="14.25">
      <c r="B906" s="3"/>
    </row>
    <row r="907" ht="14.25">
      <c r="B907" s="3"/>
    </row>
    <row r="908" ht="14.25">
      <c r="B908" s="3"/>
    </row>
    <row r="909" ht="14.25">
      <c r="B909" s="3"/>
    </row>
    <row r="910" ht="14.25">
      <c r="B910" s="3"/>
    </row>
    <row r="911" ht="14.25">
      <c r="B911" s="3"/>
    </row>
    <row r="912" ht="14.25">
      <c r="B912" s="3"/>
    </row>
    <row r="913" ht="14.25">
      <c r="B913" s="3"/>
    </row>
    <row r="914" ht="14.25">
      <c r="B914" s="3"/>
    </row>
    <row r="915" ht="14.25">
      <c r="B915" s="3"/>
    </row>
    <row r="916" ht="14.25">
      <c r="B916" s="3"/>
    </row>
    <row r="917" ht="14.25">
      <c r="B917" s="3"/>
    </row>
    <row r="918" ht="14.25">
      <c r="B918" s="3"/>
    </row>
    <row r="919" ht="14.25">
      <c r="B919" s="3"/>
    </row>
    <row r="920" ht="14.25">
      <c r="B920" s="3"/>
    </row>
    <row r="921" ht="14.25">
      <c r="B921" s="3"/>
    </row>
    <row r="922" ht="14.25">
      <c r="B922" s="3"/>
    </row>
    <row r="923" ht="14.25">
      <c r="B923" s="3"/>
    </row>
    <row r="924" ht="14.25">
      <c r="B924" s="3"/>
    </row>
    <row r="925" ht="14.25">
      <c r="B925" s="3"/>
    </row>
    <row r="926" ht="14.25">
      <c r="B926" s="3"/>
    </row>
    <row r="927" ht="14.25">
      <c r="B927" s="3"/>
    </row>
    <row r="928" ht="14.25">
      <c r="B928" s="3"/>
    </row>
    <row r="929" ht="14.25">
      <c r="B929" s="3"/>
    </row>
    <row r="930" ht="14.25">
      <c r="B930" s="3"/>
    </row>
    <row r="931" ht="14.25">
      <c r="B931" s="3"/>
    </row>
    <row r="932" ht="14.25">
      <c r="B932" s="3"/>
    </row>
    <row r="933" ht="14.25">
      <c r="B933" s="3"/>
    </row>
    <row r="934" ht="14.25">
      <c r="B934" s="3"/>
    </row>
    <row r="935" ht="14.25">
      <c r="B935" s="3"/>
    </row>
    <row r="936" ht="14.25">
      <c r="B936" s="3"/>
    </row>
    <row r="937" ht="14.25">
      <c r="B937" s="3"/>
    </row>
    <row r="938" ht="14.25">
      <c r="B938" s="3"/>
    </row>
    <row r="939" ht="14.25">
      <c r="B939" s="3"/>
    </row>
    <row r="940" ht="14.25">
      <c r="B940" s="3"/>
    </row>
    <row r="941" ht="14.25">
      <c r="B941" s="3"/>
    </row>
    <row r="942" ht="14.25">
      <c r="B942" s="3"/>
    </row>
    <row r="943" ht="14.25">
      <c r="B943" s="3"/>
    </row>
    <row r="944" ht="14.25">
      <c r="B944" s="3"/>
    </row>
    <row r="945" ht="14.25">
      <c r="B945" s="3"/>
    </row>
    <row r="946" ht="14.25">
      <c r="B946" s="3"/>
    </row>
    <row r="947" ht="14.25">
      <c r="B947" s="3"/>
    </row>
    <row r="948" ht="14.25">
      <c r="B948" s="3"/>
    </row>
    <row r="949" ht="14.25">
      <c r="B949" s="3"/>
    </row>
    <row r="950" ht="14.25">
      <c r="B950" s="3"/>
    </row>
    <row r="951" ht="14.25">
      <c r="B951" s="3"/>
    </row>
    <row r="952" ht="14.25">
      <c r="B952" s="3"/>
    </row>
    <row r="953" ht="14.25">
      <c r="B953" s="3"/>
    </row>
    <row r="954" ht="14.25">
      <c r="B954" s="3"/>
    </row>
    <row r="955" ht="14.25">
      <c r="B955" s="3"/>
    </row>
    <row r="956" ht="14.25">
      <c r="B956" s="3"/>
    </row>
    <row r="957" ht="14.25">
      <c r="B957" s="3"/>
    </row>
    <row r="958" ht="14.25">
      <c r="B958" s="3"/>
    </row>
    <row r="959" ht="14.25">
      <c r="B959" s="3"/>
    </row>
    <row r="960" ht="14.25">
      <c r="B960" s="3"/>
    </row>
    <row r="961" ht="14.25">
      <c r="B961" s="3"/>
    </row>
    <row r="962" ht="14.25">
      <c r="B962" s="3"/>
    </row>
    <row r="963" ht="14.25">
      <c r="B963" s="3"/>
    </row>
    <row r="964" ht="14.25">
      <c r="B964" s="3"/>
    </row>
    <row r="965" ht="14.25">
      <c r="B965" s="3"/>
    </row>
    <row r="966" ht="14.25">
      <c r="B966" s="3"/>
    </row>
    <row r="967" ht="14.25">
      <c r="B967" s="3"/>
    </row>
    <row r="968" ht="14.25">
      <c r="B968" s="3"/>
    </row>
    <row r="969" ht="14.25">
      <c r="B969" s="3"/>
    </row>
    <row r="970" ht="14.25">
      <c r="B970" s="3"/>
    </row>
    <row r="971" ht="14.25">
      <c r="B971" s="3"/>
    </row>
    <row r="972" ht="14.25">
      <c r="B972" s="3"/>
    </row>
    <row r="973" ht="14.25">
      <c r="B973" s="3"/>
    </row>
    <row r="974" ht="14.25">
      <c r="B974" s="3"/>
    </row>
    <row r="975" ht="14.25">
      <c r="B975" s="3"/>
    </row>
    <row r="976" ht="14.25">
      <c r="B976" s="3"/>
    </row>
    <row r="977" ht="14.25">
      <c r="B977" s="3"/>
    </row>
    <row r="978" ht="14.25">
      <c r="B978" s="3"/>
    </row>
    <row r="979" ht="14.25">
      <c r="B979" s="3"/>
    </row>
    <row r="980" ht="14.25">
      <c r="B980" s="3"/>
    </row>
    <row r="981" ht="14.25">
      <c r="B981" s="3"/>
    </row>
    <row r="982" ht="14.25">
      <c r="B982" s="3"/>
    </row>
    <row r="983" ht="14.25">
      <c r="B983" s="3"/>
    </row>
    <row r="984" ht="14.25">
      <c r="B984" s="3"/>
    </row>
    <row r="985" ht="14.25">
      <c r="B985" s="3"/>
    </row>
    <row r="986" ht="14.25">
      <c r="B986" s="3"/>
    </row>
    <row r="987" ht="14.25">
      <c r="B987" s="3"/>
    </row>
    <row r="988" ht="14.25">
      <c r="B988" s="3"/>
    </row>
    <row r="989" ht="14.25">
      <c r="B989" s="3"/>
    </row>
    <row r="990" ht="14.25">
      <c r="B990" s="3"/>
    </row>
    <row r="991" ht="14.25">
      <c r="B991" s="3"/>
    </row>
    <row r="992" ht="14.25">
      <c r="B992" s="3"/>
    </row>
    <row r="993" ht="14.25">
      <c r="B993" s="3"/>
    </row>
    <row r="994" ht="14.25">
      <c r="B994" s="3"/>
    </row>
    <row r="995" ht="14.25">
      <c r="B995" s="3"/>
    </row>
    <row r="996" ht="14.25">
      <c r="B996" s="3"/>
    </row>
    <row r="997" ht="14.25">
      <c r="B997" s="3"/>
    </row>
    <row r="998" ht="14.25">
      <c r="B998" s="3"/>
    </row>
    <row r="999" ht="14.25">
      <c r="B999" s="3"/>
    </row>
    <row r="1000" ht="14.25">
      <c r="B1000" s="3"/>
    </row>
    <row r="1001" ht="14.25">
      <c r="B1001" s="3"/>
    </row>
    <row r="1002" ht="14.25">
      <c r="B1002" s="3"/>
    </row>
    <row r="1003" ht="14.25">
      <c r="B1003" s="3"/>
    </row>
    <row r="1004" ht="14.25">
      <c r="B1004" s="3"/>
    </row>
    <row r="1005" ht="14.25">
      <c r="B1005" s="3"/>
    </row>
    <row r="1006" ht="14.25">
      <c r="B1006" s="3"/>
    </row>
    <row r="1007" ht="14.25">
      <c r="B1007" s="3"/>
    </row>
    <row r="1008" ht="14.25">
      <c r="B1008" s="3"/>
    </row>
    <row r="1009" ht="14.25">
      <c r="B1009" s="3"/>
    </row>
    <row r="1010" ht="14.25">
      <c r="B1010" s="3"/>
    </row>
    <row r="1011" ht="14.25">
      <c r="B1011" s="3"/>
    </row>
    <row r="1012" ht="14.25">
      <c r="B1012" s="3"/>
    </row>
    <row r="1013" ht="14.25">
      <c r="B1013" s="3"/>
    </row>
    <row r="1014" ht="14.25">
      <c r="B1014" s="3"/>
    </row>
    <row r="1015" ht="14.25">
      <c r="B1015" s="3"/>
    </row>
    <row r="1016" ht="14.25">
      <c r="B1016" s="3"/>
    </row>
    <row r="1017" ht="14.25">
      <c r="B1017" s="3"/>
    </row>
    <row r="1018" ht="14.25">
      <c r="B1018" s="3"/>
    </row>
    <row r="1019" ht="14.25">
      <c r="B1019" s="3"/>
    </row>
    <row r="1020" ht="14.25">
      <c r="B1020" s="3"/>
    </row>
    <row r="1021" ht="14.25">
      <c r="B1021" s="3"/>
    </row>
    <row r="1022" ht="14.25">
      <c r="B1022" s="3"/>
    </row>
    <row r="1023" ht="14.25">
      <c r="B1023" s="3"/>
    </row>
    <row r="1024" ht="14.25">
      <c r="B1024" s="3"/>
    </row>
    <row r="1025" ht="14.25">
      <c r="B1025" s="3"/>
    </row>
    <row r="1026" ht="14.25">
      <c r="B1026" s="3"/>
    </row>
    <row r="1027" ht="14.25">
      <c r="B1027" s="3"/>
    </row>
    <row r="1028" ht="14.25">
      <c r="B1028" s="3"/>
    </row>
    <row r="1029" ht="14.25">
      <c r="B1029" s="3"/>
    </row>
    <row r="1030" ht="14.25">
      <c r="B1030" s="3"/>
    </row>
    <row r="1031" ht="14.25">
      <c r="B1031" s="3"/>
    </row>
    <row r="1032" ht="14.25">
      <c r="B1032" s="3"/>
    </row>
    <row r="1033" ht="14.25">
      <c r="B1033" s="3"/>
    </row>
    <row r="1034" ht="14.25">
      <c r="B1034" s="3"/>
    </row>
    <row r="1035" ht="14.25">
      <c r="B1035" s="3"/>
    </row>
    <row r="1036" ht="14.25">
      <c r="B1036" s="3"/>
    </row>
    <row r="1037" ht="14.25">
      <c r="B1037" s="3"/>
    </row>
    <row r="1038" ht="14.25">
      <c r="B1038" s="3"/>
    </row>
    <row r="1039" ht="14.25">
      <c r="B1039" s="3"/>
    </row>
    <row r="1040" ht="14.25">
      <c r="B1040" s="3"/>
    </row>
    <row r="1041" ht="14.25">
      <c r="B1041" s="3"/>
    </row>
    <row r="1042" ht="14.25">
      <c r="B1042" s="3"/>
    </row>
    <row r="1043" ht="14.25">
      <c r="B1043" s="3"/>
    </row>
    <row r="1044" ht="14.25">
      <c r="B1044" s="3"/>
    </row>
    <row r="1045" ht="14.25">
      <c r="B1045" s="3"/>
    </row>
    <row r="1046" ht="14.25">
      <c r="B1046" s="3"/>
    </row>
    <row r="1047" ht="14.25">
      <c r="B1047" s="3"/>
    </row>
    <row r="1048" ht="14.25">
      <c r="B1048" s="3"/>
    </row>
    <row r="1049" ht="14.25">
      <c r="B1049" s="3"/>
    </row>
    <row r="1050" ht="14.25">
      <c r="B1050" s="3"/>
    </row>
    <row r="1051" ht="14.25">
      <c r="B1051" s="3"/>
    </row>
    <row r="1052" ht="14.25">
      <c r="B1052" s="3"/>
    </row>
    <row r="1053" ht="14.25">
      <c r="B1053" s="3"/>
    </row>
    <row r="1054" ht="14.25">
      <c r="B1054" s="3"/>
    </row>
    <row r="1055" ht="14.25">
      <c r="B1055" s="3"/>
    </row>
    <row r="1056" ht="14.25">
      <c r="B1056" s="3"/>
    </row>
    <row r="1057" ht="14.25">
      <c r="B1057" s="3"/>
    </row>
    <row r="1058" ht="14.25">
      <c r="B1058" s="3"/>
    </row>
    <row r="1059" ht="14.25">
      <c r="B1059" s="3"/>
    </row>
    <row r="1060" ht="14.25">
      <c r="B1060" s="3"/>
    </row>
    <row r="1061" ht="14.25">
      <c r="B1061" s="3"/>
    </row>
    <row r="1062" ht="14.25">
      <c r="B1062" s="3"/>
    </row>
    <row r="1063" ht="14.25">
      <c r="B1063" s="3"/>
    </row>
    <row r="1064" ht="14.25">
      <c r="B1064" s="3"/>
    </row>
    <row r="1065" ht="14.25">
      <c r="B1065" s="3"/>
    </row>
    <row r="1066" ht="14.25">
      <c r="B1066" s="3"/>
    </row>
    <row r="1067" ht="14.25">
      <c r="B1067" s="3"/>
    </row>
    <row r="1068" ht="14.25">
      <c r="B1068" s="3"/>
    </row>
    <row r="1069" ht="14.25">
      <c r="B1069" s="3"/>
    </row>
    <row r="1070" ht="14.25">
      <c r="B1070" s="3"/>
    </row>
    <row r="1071" ht="14.25">
      <c r="B1071" s="3"/>
    </row>
    <row r="1072" ht="14.25">
      <c r="B1072" s="3"/>
    </row>
    <row r="1073" ht="14.25">
      <c r="B1073" s="3"/>
    </row>
    <row r="1074" ht="14.25">
      <c r="B1074" s="3"/>
    </row>
    <row r="1075" ht="14.25">
      <c r="B1075" s="3"/>
    </row>
    <row r="1076" ht="14.25">
      <c r="B1076" s="3"/>
    </row>
    <row r="1077" ht="14.25">
      <c r="B1077" s="3"/>
    </row>
    <row r="1078" ht="14.25">
      <c r="B1078" s="3"/>
    </row>
    <row r="1079" ht="14.25">
      <c r="B1079" s="3"/>
    </row>
    <row r="1080" ht="14.25">
      <c r="B1080" s="3"/>
    </row>
    <row r="1081" ht="14.25">
      <c r="B1081" s="3"/>
    </row>
    <row r="1082" ht="14.25">
      <c r="B1082" s="3"/>
    </row>
    <row r="1083" ht="14.25">
      <c r="B1083" s="3"/>
    </row>
    <row r="1084" ht="14.25">
      <c r="B1084" s="3"/>
    </row>
    <row r="1085" ht="14.25">
      <c r="B1085" s="3"/>
    </row>
    <row r="1086" ht="14.25">
      <c r="B1086" s="3"/>
    </row>
    <row r="1087" ht="14.25">
      <c r="B1087" s="3"/>
    </row>
    <row r="1088" ht="14.25">
      <c r="B1088" s="3"/>
    </row>
    <row r="1089" ht="14.25">
      <c r="B1089" s="3"/>
    </row>
    <row r="1090" ht="14.25">
      <c r="B1090" s="3"/>
    </row>
    <row r="1091" ht="14.25">
      <c r="B1091" s="3"/>
    </row>
    <row r="1092" ht="14.25">
      <c r="B1092" s="3"/>
    </row>
    <row r="1093" ht="14.25">
      <c r="B1093" s="3"/>
    </row>
    <row r="1094" ht="14.25">
      <c r="B1094" s="3"/>
    </row>
    <row r="1095" ht="14.25">
      <c r="B1095" s="3"/>
    </row>
    <row r="1096" ht="14.25">
      <c r="B1096" s="3"/>
    </row>
    <row r="1097" ht="14.25">
      <c r="B1097" s="3"/>
    </row>
    <row r="1098" ht="14.25">
      <c r="B1098" s="3"/>
    </row>
    <row r="1099" ht="14.25">
      <c r="B1099" s="3"/>
    </row>
    <row r="1100" ht="14.25">
      <c r="B1100" s="3"/>
    </row>
    <row r="1101" ht="14.25">
      <c r="B1101" s="3"/>
    </row>
    <row r="1102" ht="14.25">
      <c r="B1102" s="3"/>
    </row>
    <row r="1103" ht="14.25">
      <c r="B1103" s="3"/>
    </row>
    <row r="1104" ht="14.25">
      <c r="B1104" s="3"/>
    </row>
    <row r="1105" ht="14.25">
      <c r="B1105" s="3"/>
    </row>
    <row r="1106" ht="14.25">
      <c r="B1106" s="3"/>
    </row>
    <row r="1107" ht="14.25">
      <c r="B1107" s="3"/>
    </row>
    <row r="1108" ht="14.25">
      <c r="B1108" s="3"/>
    </row>
    <row r="1109" ht="14.25">
      <c r="B1109" s="3"/>
    </row>
    <row r="1110" ht="14.25">
      <c r="B1110" s="3"/>
    </row>
    <row r="1111" ht="14.25">
      <c r="B1111" s="3"/>
    </row>
    <row r="1112" ht="14.25">
      <c r="B1112" s="3"/>
    </row>
    <row r="1113" ht="14.25">
      <c r="B1113" s="3"/>
    </row>
    <row r="1114" ht="14.25">
      <c r="B1114" s="3"/>
    </row>
    <row r="1115" ht="14.25">
      <c r="B1115" s="3"/>
    </row>
    <row r="1116" ht="14.25">
      <c r="B1116" s="3"/>
    </row>
    <row r="1117" ht="14.25">
      <c r="B1117" s="3"/>
    </row>
    <row r="1118" ht="14.25">
      <c r="B1118" s="3"/>
    </row>
    <row r="1119" ht="14.25">
      <c r="B1119" s="3"/>
    </row>
    <row r="1120" ht="14.25">
      <c r="B1120" s="3"/>
    </row>
    <row r="1121" ht="14.25">
      <c r="B1121" s="3"/>
    </row>
    <row r="1122" ht="14.25">
      <c r="B1122" s="3"/>
    </row>
    <row r="1123" ht="14.25">
      <c r="B1123" s="3"/>
    </row>
    <row r="1124" ht="14.25">
      <c r="B1124" s="3"/>
    </row>
    <row r="1125" ht="14.25">
      <c r="B1125" s="3"/>
    </row>
    <row r="1126" ht="14.25">
      <c r="B1126" s="3"/>
    </row>
    <row r="1127" ht="14.25">
      <c r="B1127" s="3"/>
    </row>
    <row r="1128" ht="14.25">
      <c r="B1128" s="3"/>
    </row>
    <row r="1129" ht="14.25">
      <c r="B1129" s="3"/>
    </row>
    <row r="1130" ht="14.25">
      <c r="B1130" s="3"/>
    </row>
    <row r="1131" ht="14.25">
      <c r="B1131" s="3"/>
    </row>
    <row r="1132" ht="14.25">
      <c r="B1132" s="3"/>
    </row>
    <row r="1133" ht="14.25">
      <c r="B1133" s="3"/>
    </row>
    <row r="1134" ht="14.25">
      <c r="B1134" s="3"/>
    </row>
    <row r="1135" ht="14.25">
      <c r="B1135" s="3"/>
    </row>
    <row r="1136" ht="14.25">
      <c r="B1136" s="3"/>
    </row>
    <row r="1137" ht="14.25">
      <c r="B1137" s="3"/>
    </row>
    <row r="1138" ht="14.25">
      <c r="B1138" s="3"/>
    </row>
    <row r="1139" ht="14.25">
      <c r="B1139" s="3"/>
    </row>
    <row r="1140" ht="14.25">
      <c r="B1140" s="3"/>
    </row>
    <row r="1141" ht="14.25">
      <c r="B1141" s="3"/>
    </row>
    <row r="1142" ht="14.25">
      <c r="B1142" s="3"/>
    </row>
    <row r="1143" ht="14.25">
      <c r="B1143" s="3"/>
    </row>
    <row r="1144" ht="14.25">
      <c r="B1144" s="3"/>
    </row>
    <row r="1145" ht="14.25">
      <c r="B1145" s="3"/>
    </row>
    <row r="1146" ht="14.25">
      <c r="B1146" s="3"/>
    </row>
    <row r="1147" ht="14.25">
      <c r="B1147" s="3"/>
    </row>
    <row r="1148" ht="14.25">
      <c r="B1148" s="3"/>
    </row>
    <row r="1149" ht="14.25">
      <c r="B1149" s="3"/>
    </row>
    <row r="1150" ht="14.25">
      <c r="B1150" s="3"/>
    </row>
    <row r="1151" ht="14.25">
      <c r="B1151" s="3"/>
    </row>
    <row r="1152" ht="14.25">
      <c r="B1152" s="3"/>
    </row>
    <row r="1153" ht="14.25">
      <c r="B1153" s="3"/>
    </row>
    <row r="1154" ht="14.25">
      <c r="B1154" s="3"/>
    </row>
    <row r="1155" ht="14.25">
      <c r="B1155" s="3"/>
    </row>
    <row r="1156" ht="14.25">
      <c r="B1156" s="3"/>
    </row>
    <row r="1157" ht="14.25">
      <c r="B1157" s="3"/>
    </row>
    <row r="1158" ht="14.25">
      <c r="B1158" s="3"/>
    </row>
    <row r="1159" ht="14.25">
      <c r="B1159" s="3"/>
    </row>
    <row r="1160" ht="14.25">
      <c r="B1160" s="3"/>
    </row>
    <row r="1161" ht="14.25">
      <c r="B1161" s="3"/>
    </row>
    <row r="1162" ht="14.25">
      <c r="B1162" s="3"/>
    </row>
    <row r="1163" ht="14.25">
      <c r="B1163" s="3"/>
    </row>
    <row r="1164" ht="14.25">
      <c r="B1164" s="3"/>
    </row>
    <row r="1165" ht="14.25">
      <c r="B1165" s="3"/>
    </row>
    <row r="1166" ht="14.25">
      <c r="B1166" s="3"/>
    </row>
    <row r="1167" ht="14.25">
      <c r="B1167" s="3"/>
    </row>
    <row r="1168" ht="14.25">
      <c r="B1168" s="3"/>
    </row>
    <row r="1169" ht="14.25">
      <c r="B1169" s="3"/>
    </row>
    <row r="1170" ht="14.25">
      <c r="B1170" s="3"/>
    </row>
    <row r="1171" ht="14.25">
      <c r="B1171" s="3"/>
    </row>
    <row r="1172" ht="14.25">
      <c r="B1172" s="3"/>
    </row>
    <row r="1173" ht="14.25">
      <c r="B1173" s="3"/>
    </row>
    <row r="1174" ht="14.25">
      <c r="B1174" s="3"/>
    </row>
    <row r="1175" ht="14.25">
      <c r="B1175" s="3"/>
    </row>
    <row r="1176" ht="14.25">
      <c r="B1176" s="3"/>
    </row>
    <row r="1177" ht="14.25">
      <c r="B1177" s="3"/>
    </row>
    <row r="1178" ht="14.25">
      <c r="B1178" s="3"/>
    </row>
    <row r="1179" ht="14.25">
      <c r="B1179" s="3"/>
    </row>
    <row r="1180" ht="14.25">
      <c r="B1180" s="3"/>
    </row>
    <row r="1181" ht="14.25">
      <c r="B1181" s="3"/>
    </row>
    <row r="1182" ht="14.25">
      <c r="B1182" s="3"/>
    </row>
    <row r="1183" ht="14.25">
      <c r="B1183" s="3"/>
    </row>
    <row r="1184" ht="14.25">
      <c r="B1184" s="3"/>
    </row>
    <row r="1185" ht="14.25">
      <c r="B1185" s="3"/>
    </row>
    <row r="1186" ht="14.25">
      <c r="B1186" s="3"/>
    </row>
    <row r="1187" ht="14.25">
      <c r="B1187" s="3"/>
    </row>
    <row r="1188" ht="14.25">
      <c r="B1188" s="3"/>
    </row>
    <row r="1189" ht="14.25">
      <c r="B1189" s="3"/>
    </row>
    <row r="1190" ht="14.25">
      <c r="B1190" s="3"/>
    </row>
    <row r="1191" ht="14.25">
      <c r="B1191" s="3"/>
    </row>
    <row r="1192" ht="14.25">
      <c r="B1192" s="3"/>
    </row>
    <row r="1193" ht="14.25">
      <c r="B1193" s="3"/>
    </row>
    <row r="1194" ht="14.25">
      <c r="B1194" s="3"/>
    </row>
    <row r="1195" ht="14.25">
      <c r="B1195" s="3"/>
    </row>
    <row r="1196" ht="14.25">
      <c r="B1196" s="3"/>
    </row>
    <row r="1197" ht="14.25">
      <c r="B1197" s="3"/>
    </row>
    <row r="1198" ht="14.25">
      <c r="B1198" s="3"/>
    </row>
    <row r="1199" ht="14.25">
      <c r="B1199" s="3"/>
    </row>
    <row r="1200" ht="14.25">
      <c r="B1200" s="3"/>
    </row>
    <row r="1201" ht="14.25">
      <c r="B1201" s="3"/>
    </row>
    <row r="1202" ht="14.25">
      <c r="B1202" s="3"/>
    </row>
    <row r="1203" ht="14.25">
      <c r="B1203" s="3"/>
    </row>
    <row r="1204" ht="14.25">
      <c r="B1204" s="3"/>
    </row>
    <row r="1205" ht="14.25">
      <c r="B1205" s="3"/>
    </row>
    <row r="1206" ht="14.25">
      <c r="B1206" s="3"/>
    </row>
    <row r="1207" ht="14.25">
      <c r="B1207" s="3"/>
    </row>
    <row r="1208" ht="14.25">
      <c r="B1208" s="3"/>
    </row>
    <row r="1209" ht="14.25">
      <c r="B1209" s="3"/>
    </row>
    <row r="1210" ht="14.25">
      <c r="B1210" s="3"/>
    </row>
    <row r="1211" ht="14.25">
      <c r="B1211" s="3"/>
    </row>
    <row r="1212" ht="14.25">
      <c r="B1212" s="3"/>
    </row>
    <row r="1213" ht="14.25">
      <c r="B1213" s="3"/>
    </row>
    <row r="1214" ht="14.25">
      <c r="B1214" s="3"/>
    </row>
    <row r="1215" ht="14.25">
      <c r="B1215" s="3"/>
    </row>
    <row r="1216" ht="14.25">
      <c r="B1216" s="3"/>
    </row>
    <row r="1217" ht="14.25">
      <c r="B1217" s="3"/>
    </row>
    <row r="1218" ht="14.25">
      <c r="B1218" s="3"/>
    </row>
    <row r="1219" ht="14.25">
      <c r="B1219" s="3"/>
    </row>
    <row r="1220" ht="14.25">
      <c r="B1220" s="3"/>
    </row>
    <row r="1221" ht="14.25">
      <c r="B1221" s="3"/>
    </row>
    <row r="1222" ht="14.25">
      <c r="B1222" s="3"/>
    </row>
    <row r="1223" ht="14.25">
      <c r="B1223" s="3"/>
    </row>
    <row r="1224" ht="14.25">
      <c r="B1224" s="3"/>
    </row>
    <row r="1225" ht="14.25">
      <c r="B1225" s="3"/>
    </row>
    <row r="1226" ht="14.25">
      <c r="B1226" s="3"/>
    </row>
    <row r="1227" ht="14.25">
      <c r="B1227" s="3"/>
    </row>
    <row r="1228" ht="14.25">
      <c r="B1228" s="3"/>
    </row>
    <row r="1229" ht="14.25">
      <c r="B1229" s="3"/>
    </row>
    <row r="1230" ht="14.25">
      <c r="B1230" s="3"/>
    </row>
    <row r="1231" ht="14.25">
      <c r="B1231" s="3"/>
    </row>
    <row r="1232" ht="14.25">
      <c r="B1232" s="3"/>
    </row>
    <row r="1233" ht="14.25">
      <c r="B1233" s="3"/>
    </row>
    <row r="1234" ht="14.25">
      <c r="B1234" s="3"/>
    </row>
    <row r="1235" ht="14.25">
      <c r="B1235" s="3"/>
    </row>
    <row r="1236" ht="14.25">
      <c r="B1236" s="3"/>
    </row>
    <row r="1237" ht="14.25">
      <c r="B1237" s="3"/>
    </row>
    <row r="1238" ht="14.25">
      <c r="B1238" s="3"/>
    </row>
    <row r="1239" ht="14.25">
      <c r="B1239" s="3"/>
    </row>
    <row r="1240" ht="14.25">
      <c r="B1240" s="3"/>
    </row>
    <row r="1241" ht="14.25">
      <c r="B1241" s="3"/>
    </row>
    <row r="1242" ht="14.25">
      <c r="B1242" s="3"/>
    </row>
    <row r="1243" ht="14.25">
      <c r="B1243" s="3"/>
    </row>
    <row r="1244" ht="14.25">
      <c r="B1244" s="3"/>
    </row>
    <row r="1245" ht="14.25">
      <c r="B1245" s="3"/>
    </row>
    <row r="1246" ht="14.25">
      <c r="B1246" s="3"/>
    </row>
    <row r="1247" ht="14.25">
      <c r="B1247" s="3"/>
    </row>
    <row r="1248" ht="14.25">
      <c r="B1248" s="3"/>
    </row>
    <row r="1249" ht="14.25">
      <c r="B1249" s="3"/>
    </row>
    <row r="1250" ht="14.25">
      <c r="B1250" s="3"/>
    </row>
    <row r="1251" ht="14.25">
      <c r="B1251" s="3"/>
    </row>
    <row r="1252" ht="14.25">
      <c r="B1252" s="3"/>
    </row>
    <row r="1253" ht="14.25">
      <c r="B1253" s="3"/>
    </row>
    <row r="1254" ht="14.25">
      <c r="B1254" s="3"/>
    </row>
    <row r="1255" ht="14.25">
      <c r="B1255" s="3"/>
    </row>
    <row r="1256" ht="14.25">
      <c r="B1256" s="3"/>
    </row>
    <row r="1257" ht="14.25">
      <c r="B1257" s="3"/>
    </row>
    <row r="1258" ht="14.25">
      <c r="B1258" s="3"/>
    </row>
    <row r="1259" ht="14.25">
      <c r="B1259" s="3"/>
    </row>
    <row r="1260" ht="14.25">
      <c r="B1260" s="3"/>
    </row>
    <row r="1261" ht="14.25">
      <c r="B1261" s="3"/>
    </row>
    <row r="1262" ht="14.25">
      <c r="B1262" s="3"/>
    </row>
    <row r="1263" ht="14.25">
      <c r="B1263" s="3"/>
    </row>
    <row r="1264" ht="14.25">
      <c r="B1264" s="3"/>
    </row>
    <row r="1265" ht="14.25">
      <c r="B1265" s="3"/>
    </row>
    <row r="1266" ht="14.25">
      <c r="B1266" s="3"/>
    </row>
    <row r="1267" ht="14.25">
      <c r="B1267" s="3"/>
    </row>
    <row r="1268" ht="14.25">
      <c r="B1268" s="3"/>
    </row>
    <row r="1269" ht="14.25">
      <c r="B1269" s="3"/>
    </row>
    <row r="1270" ht="14.25">
      <c r="B1270" s="3"/>
    </row>
    <row r="1271" ht="14.25">
      <c r="B1271" s="3"/>
    </row>
    <row r="1272" ht="14.25">
      <c r="B1272" s="3"/>
    </row>
    <row r="1273" ht="14.25">
      <c r="B1273" s="3"/>
    </row>
    <row r="1274" ht="14.25">
      <c r="B1274" s="3"/>
    </row>
    <row r="1275" ht="14.25">
      <c r="B1275" s="3"/>
    </row>
    <row r="1276" ht="14.25">
      <c r="B1276" s="3"/>
    </row>
    <row r="1277" ht="14.25">
      <c r="B1277" s="3"/>
    </row>
    <row r="1278" ht="14.25">
      <c r="B1278" s="3"/>
    </row>
    <row r="1279" ht="14.25">
      <c r="B1279" s="3"/>
    </row>
    <row r="1280" ht="14.25">
      <c r="B1280" s="3"/>
    </row>
    <row r="1281" ht="14.25">
      <c r="B1281" s="3"/>
    </row>
    <row r="1282" ht="14.25">
      <c r="B1282" s="3"/>
    </row>
    <row r="1283" ht="14.25">
      <c r="B1283" s="3"/>
    </row>
    <row r="1284" ht="14.25">
      <c r="B1284" s="3"/>
    </row>
    <row r="1285" ht="14.25">
      <c r="B1285" s="3"/>
    </row>
    <row r="1286" ht="14.25">
      <c r="B1286" s="3"/>
    </row>
    <row r="1287" ht="14.25">
      <c r="B1287" s="3"/>
    </row>
    <row r="1288" ht="14.25">
      <c r="B1288" s="3"/>
    </row>
    <row r="1289" ht="14.25">
      <c r="B1289" s="3"/>
    </row>
    <row r="1290" ht="14.25">
      <c r="B1290" s="3"/>
    </row>
    <row r="1291" ht="14.25">
      <c r="B1291" s="3"/>
    </row>
    <row r="1292" ht="14.25">
      <c r="B1292" s="3"/>
    </row>
    <row r="1293" ht="14.25">
      <c r="B1293" s="3"/>
    </row>
    <row r="1294" ht="14.25">
      <c r="B1294" s="3"/>
    </row>
    <row r="1295" ht="14.25">
      <c r="B1295" s="3"/>
    </row>
    <row r="1296" ht="14.25">
      <c r="B1296" s="3"/>
    </row>
    <row r="1297" ht="14.25">
      <c r="B1297" s="3"/>
    </row>
    <row r="1298" ht="14.25">
      <c r="B1298" s="3"/>
    </row>
    <row r="1299" ht="14.25">
      <c r="B1299" s="3"/>
    </row>
    <row r="1300" ht="14.25">
      <c r="B1300" s="3"/>
    </row>
    <row r="1301" ht="14.25">
      <c r="B1301" s="3"/>
    </row>
    <row r="1302" ht="14.25">
      <c r="B1302" s="3"/>
    </row>
    <row r="1303" ht="14.25">
      <c r="B1303" s="3"/>
    </row>
    <row r="1304" ht="14.25">
      <c r="B1304" s="3"/>
    </row>
    <row r="1305" ht="14.25">
      <c r="B1305" s="3"/>
    </row>
    <row r="1306" ht="14.25">
      <c r="B1306" s="3"/>
    </row>
    <row r="1307" ht="14.25">
      <c r="B1307" s="3"/>
    </row>
    <row r="1308" ht="14.25">
      <c r="B1308" s="3"/>
    </row>
    <row r="1309" ht="14.25">
      <c r="B1309" s="3"/>
    </row>
    <row r="1310" ht="14.25">
      <c r="B1310" s="3"/>
    </row>
    <row r="1311" ht="14.25">
      <c r="B1311" s="3"/>
    </row>
    <row r="1312" ht="14.25">
      <c r="B1312" s="3"/>
    </row>
    <row r="1313" ht="14.25">
      <c r="B1313" s="3"/>
    </row>
    <row r="1314" ht="14.25">
      <c r="B1314" s="3"/>
    </row>
    <row r="1315" ht="14.25">
      <c r="B1315" s="3"/>
    </row>
    <row r="1316" ht="14.25">
      <c r="B1316" s="3"/>
    </row>
    <row r="1317" ht="14.25">
      <c r="B1317" s="3"/>
    </row>
    <row r="1318" ht="14.25">
      <c r="B1318" s="3"/>
    </row>
    <row r="1319" ht="14.25">
      <c r="B1319" s="3"/>
    </row>
    <row r="1320" ht="14.25">
      <c r="B1320" s="3"/>
    </row>
    <row r="1321" ht="14.25">
      <c r="B1321" s="3"/>
    </row>
    <row r="1322" ht="14.25">
      <c r="B1322" s="3"/>
    </row>
    <row r="1323" ht="14.25">
      <c r="B1323" s="3"/>
    </row>
    <row r="1324" ht="14.25">
      <c r="B1324" s="3"/>
    </row>
    <row r="1325" ht="14.25">
      <c r="B1325" s="3"/>
    </row>
    <row r="1326" ht="14.25">
      <c r="B1326" s="3"/>
    </row>
    <row r="1327" ht="14.25">
      <c r="B1327" s="3"/>
    </row>
    <row r="1328" ht="14.25">
      <c r="B1328" s="3"/>
    </row>
    <row r="1329" ht="14.25">
      <c r="B1329" s="3"/>
    </row>
    <row r="1330" ht="14.25">
      <c r="B1330" s="3"/>
    </row>
    <row r="1331" ht="14.25">
      <c r="B1331" s="3"/>
    </row>
    <row r="1332" ht="14.25">
      <c r="B1332" s="3"/>
    </row>
    <row r="1333" ht="14.25">
      <c r="B1333" s="3"/>
    </row>
    <row r="1334" ht="14.25">
      <c r="B1334" s="3"/>
    </row>
    <row r="1335" ht="14.25">
      <c r="B1335" s="3"/>
    </row>
    <row r="1336" ht="14.25">
      <c r="B1336" s="3"/>
    </row>
    <row r="1337" ht="14.25">
      <c r="B1337" s="3"/>
    </row>
    <row r="1338" ht="14.25">
      <c r="B1338" s="3"/>
    </row>
    <row r="1339" ht="14.25">
      <c r="B1339" s="3"/>
    </row>
    <row r="1340" ht="14.25">
      <c r="B1340" s="3"/>
    </row>
    <row r="1341" ht="14.25">
      <c r="B1341" s="3"/>
    </row>
    <row r="1342" ht="14.25">
      <c r="B1342" s="3"/>
    </row>
    <row r="1343" ht="14.25">
      <c r="B1343" s="3"/>
    </row>
    <row r="1344" ht="14.25">
      <c r="B1344" s="3"/>
    </row>
    <row r="1345" ht="14.25">
      <c r="B1345" s="3"/>
    </row>
    <row r="1346" ht="14.25">
      <c r="B1346" s="3"/>
    </row>
    <row r="1347" ht="14.25">
      <c r="B1347" s="3"/>
    </row>
    <row r="1348" ht="14.25">
      <c r="B1348" s="3"/>
    </row>
    <row r="1349" ht="14.25">
      <c r="B1349" s="3"/>
    </row>
    <row r="1350" ht="14.25">
      <c r="B1350" s="3"/>
    </row>
    <row r="1351" ht="14.25">
      <c r="B1351" s="3"/>
    </row>
    <row r="1352" ht="14.25">
      <c r="B1352" s="3"/>
    </row>
    <row r="1353" ht="14.25">
      <c r="B1353" s="3"/>
    </row>
    <row r="1354" ht="14.25">
      <c r="B1354" s="3"/>
    </row>
    <row r="1355" ht="14.25">
      <c r="B1355" s="3"/>
    </row>
    <row r="1356" ht="14.25">
      <c r="B1356" s="3"/>
    </row>
    <row r="1357" ht="14.25">
      <c r="B1357" s="3"/>
    </row>
    <row r="1358" ht="14.25">
      <c r="B1358" s="3"/>
    </row>
    <row r="1359" ht="14.25">
      <c r="B1359" s="3"/>
    </row>
    <row r="1360" ht="14.25">
      <c r="B1360" s="3"/>
    </row>
    <row r="1361" ht="14.25">
      <c r="B1361" s="3"/>
    </row>
    <row r="1362" ht="14.25">
      <c r="B1362" s="3"/>
    </row>
    <row r="1363" ht="14.25">
      <c r="B1363" s="3"/>
    </row>
    <row r="1364" ht="14.25">
      <c r="B1364" s="3"/>
    </row>
    <row r="1365" ht="14.25">
      <c r="B1365" s="3"/>
    </row>
    <row r="1366" ht="14.25">
      <c r="B1366" s="3"/>
    </row>
    <row r="1367" ht="14.25">
      <c r="B1367" s="3"/>
    </row>
    <row r="1368" ht="14.25">
      <c r="B1368" s="3"/>
    </row>
    <row r="1369" ht="14.25">
      <c r="B1369" s="3"/>
    </row>
    <row r="1370" ht="14.25">
      <c r="B1370" s="3"/>
    </row>
    <row r="1371" ht="14.25">
      <c r="B1371" s="3"/>
    </row>
    <row r="1372" ht="14.25">
      <c r="B1372" s="3"/>
    </row>
    <row r="1373" ht="14.25">
      <c r="B1373" s="3"/>
    </row>
    <row r="1374" ht="14.25">
      <c r="B1374" s="3"/>
    </row>
    <row r="1375" ht="14.25">
      <c r="B1375" s="3"/>
    </row>
    <row r="1376" ht="14.25">
      <c r="B1376" s="3"/>
    </row>
    <row r="1377" ht="14.25">
      <c r="B1377" s="3"/>
    </row>
    <row r="1378" ht="14.25">
      <c r="B1378" s="3"/>
    </row>
    <row r="1379" ht="14.25">
      <c r="B1379" s="3"/>
    </row>
    <row r="1380" ht="14.25">
      <c r="B1380" s="3"/>
    </row>
    <row r="1381" ht="14.25">
      <c r="B1381" s="3"/>
    </row>
    <row r="1382" ht="14.25">
      <c r="B1382" s="3"/>
    </row>
    <row r="1383" ht="14.25">
      <c r="B1383" s="3"/>
    </row>
    <row r="1384" ht="14.25">
      <c r="B1384" s="3"/>
    </row>
    <row r="1385" ht="14.25">
      <c r="B1385" s="3"/>
    </row>
    <row r="1386" ht="14.25">
      <c r="B1386" s="3"/>
    </row>
    <row r="1387" ht="14.25">
      <c r="B1387" s="3"/>
    </row>
    <row r="1388" ht="14.25">
      <c r="B1388" s="3"/>
    </row>
    <row r="1389" ht="14.25">
      <c r="B1389" s="3"/>
    </row>
    <row r="1390" ht="14.25">
      <c r="B1390" s="3"/>
    </row>
    <row r="1391" ht="14.25">
      <c r="B1391" s="3"/>
    </row>
    <row r="1392" ht="14.25">
      <c r="B1392" s="3"/>
    </row>
    <row r="1393" ht="14.25">
      <c r="B1393" s="3"/>
    </row>
    <row r="1394" ht="14.25">
      <c r="B1394" s="3"/>
    </row>
    <row r="1395" ht="14.25">
      <c r="B1395" s="3"/>
    </row>
    <row r="1396" ht="14.25">
      <c r="B1396" s="3"/>
    </row>
    <row r="1397" ht="14.25">
      <c r="B1397" s="3"/>
    </row>
    <row r="1398" ht="14.25">
      <c r="B1398" s="3"/>
    </row>
    <row r="1399" ht="14.25">
      <c r="B1399" s="3"/>
    </row>
    <row r="1400" ht="14.25">
      <c r="B1400" s="3"/>
    </row>
    <row r="1401" ht="14.25">
      <c r="B1401" s="3"/>
    </row>
    <row r="1402" ht="14.25">
      <c r="B1402" s="3"/>
    </row>
    <row r="1403" ht="14.25">
      <c r="B1403" s="3"/>
    </row>
    <row r="1404" ht="14.25">
      <c r="B1404" s="3"/>
    </row>
    <row r="1405" ht="14.25">
      <c r="B1405" s="3"/>
    </row>
    <row r="1406" ht="14.25">
      <c r="B1406" s="3"/>
    </row>
    <row r="1407" ht="14.25">
      <c r="B1407" s="3"/>
    </row>
    <row r="1408" ht="14.25">
      <c r="B1408" s="3"/>
    </row>
    <row r="1409" ht="14.25">
      <c r="B1409" s="3"/>
    </row>
    <row r="1410" ht="14.25">
      <c r="B1410" s="3"/>
    </row>
    <row r="1411" ht="14.25">
      <c r="B1411" s="3"/>
    </row>
    <row r="1412" ht="14.25">
      <c r="B1412" s="3"/>
    </row>
    <row r="1413" ht="14.25">
      <c r="B1413" s="3"/>
    </row>
    <row r="1414" ht="14.25">
      <c r="B1414" s="3"/>
    </row>
    <row r="1415" ht="14.25">
      <c r="B1415" s="3"/>
    </row>
    <row r="1416" ht="14.25">
      <c r="B1416" s="3"/>
    </row>
    <row r="1417" ht="14.25">
      <c r="B1417" s="3"/>
    </row>
    <row r="1418" ht="14.25">
      <c r="B1418" s="3"/>
    </row>
    <row r="1419" ht="14.25">
      <c r="B1419" s="3"/>
    </row>
    <row r="1420" ht="14.25">
      <c r="B1420" s="3"/>
    </row>
    <row r="1421" ht="14.25">
      <c r="B1421" s="3"/>
    </row>
    <row r="1422" ht="14.25">
      <c r="B1422" s="3"/>
    </row>
    <row r="1423" ht="14.25">
      <c r="B1423" s="3"/>
    </row>
    <row r="1424" ht="14.25">
      <c r="B1424" s="3"/>
    </row>
    <row r="1425" ht="14.25">
      <c r="B1425" s="3"/>
    </row>
    <row r="1426" ht="14.25">
      <c r="B1426" s="3"/>
    </row>
    <row r="1427" ht="14.25">
      <c r="B1427" s="3"/>
    </row>
    <row r="1428" ht="14.25">
      <c r="B1428" s="3"/>
    </row>
    <row r="1429" ht="14.25">
      <c r="B1429" s="3"/>
    </row>
    <row r="1430" ht="14.25">
      <c r="B1430" s="3"/>
    </row>
    <row r="1431" ht="14.25">
      <c r="B1431" s="3"/>
    </row>
    <row r="1432" ht="14.25">
      <c r="B1432" s="3"/>
    </row>
    <row r="1433" ht="14.25">
      <c r="B1433" s="3"/>
    </row>
    <row r="1434" ht="14.25">
      <c r="B1434" s="3"/>
    </row>
    <row r="1435" ht="14.25">
      <c r="B1435" s="3"/>
    </row>
    <row r="1436" ht="14.25">
      <c r="B1436" s="3"/>
    </row>
    <row r="1437" ht="14.25">
      <c r="B1437" s="3"/>
    </row>
    <row r="1438" ht="14.25">
      <c r="B1438" s="3"/>
    </row>
    <row r="1439" ht="14.25">
      <c r="B1439" s="3"/>
    </row>
    <row r="1440" ht="14.25">
      <c r="B1440" s="3"/>
    </row>
    <row r="1441" ht="14.25">
      <c r="B1441" s="3"/>
    </row>
    <row r="1442" ht="14.25">
      <c r="B1442" s="3"/>
    </row>
    <row r="1443" ht="14.25">
      <c r="B1443" s="3"/>
    </row>
    <row r="1444" ht="14.25">
      <c r="B1444" s="3"/>
    </row>
    <row r="1445" ht="14.25">
      <c r="B1445" s="3"/>
    </row>
    <row r="1446" ht="14.25">
      <c r="B1446" s="3"/>
    </row>
    <row r="1447" ht="14.25">
      <c r="B1447" s="3"/>
    </row>
    <row r="1448" ht="14.25">
      <c r="B1448" s="3"/>
    </row>
    <row r="1449" ht="14.25">
      <c r="B1449" s="3"/>
    </row>
    <row r="1450" ht="14.25">
      <c r="B1450" s="3"/>
    </row>
    <row r="1451" ht="14.25">
      <c r="B1451" s="3"/>
    </row>
    <row r="1452" ht="14.25">
      <c r="B1452" s="3"/>
    </row>
    <row r="1453" ht="14.25">
      <c r="B1453" s="3"/>
    </row>
    <row r="1454" ht="14.25">
      <c r="B1454" s="3"/>
    </row>
    <row r="1455" ht="14.25">
      <c r="B1455" s="3"/>
    </row>
    <row r="1456" ht="14.25">
      <c r="B1456" s="3"/>
    </row>
    <row r="1457" ht="14.25">
      <c r="B1457" s="3"/>
    </row>
    <row r="1458" ht="14.25">
      <c r="B1458" s="3"/>
    </row>
    <row r="1459" ht="14.25">
      <c r="B1459" s="3"/>
    </row>
    <row r="1460" ht="14.25">
      <c r="B1460" s="3"/>
    </row>
    <row r="1461" ht="14.25">
      <c r="B1461" s="3"/>
    </row>
    <row r="1462" ht="14.25">
      <c r="B1462" s="3"/>
    </row>
    <row r="1463" ht="14.25">
      <c r="B1463" s="3"/>
    </row>
    <row r="1464" ht="14.25">
      <c r="B1464" s="3"/>
    </row>
    <row r="1465" ht="14.25">
      <c r="B1465" s="3"/>
    </row>
    <row r="1466" ht="14.25">
      <c r="B1466" s="3"/>
    </row>
    <row r="1467" ht="14.25">
      <c r="B1467" s="3"/>
    </row>
    <row r="1468" ht="14.25">
      <c r="B1468" s="3"/>
    </row>
    <row r="1469" ht="14.25">
      <c r="B1469" s="3"/>
    </row>
    <row r="1470" ht="14.25">
      <c r="B1470" s="3"/>
    </row>
    <row r="1471" ht="14.25">
      <c r="B1471" s="3"/>
    </row>
    <row r="1472" ht="14.25">
      <c r="B1472" s="3"/>
    </row>
    <row r="1473" ht="14.25">
      <c r="B1473" s="3"/>
    </row>
    <row r="1474" ht="14.25">
      <c r="B1474" s="3"/>
    </row>
    <row r="1475" ht="14.25">
      <c r="B1475" s="3"/>
    </row>
    <row r="1476" ht="14.25">
      <c r="B1476" s="3"/>
    </row>
    <row r="1477" ht="14.25">
      <c r="B1477" s="3"/>
    </row>
    <row r="1478" ht="14.25">
      <c r="B1478" s="3"/>
    </row>
    <row r="1479" ht="14.25">
      <c r="B1479" s="3"/>
    </row>
    <row r="1480" ht="14.25">
      <c r="B1480" s="3"/>
    </row>
    <row r="1481" ht="14.25">
      <c r="B1481" s="3"/>
    </row>
    <row r="1482" ht="14.25">
      <c r="B1482" s="3"/>
    </row>
    <row r="1483" ht="14.25">
      <c r="B1483" s="3"/>
    </row>
    <row r="1484" ht="14.25">
      <c r="B1484" s="3"/>
    </row>
    <row r="1485" ht="14.25">
      <c r="B1485" s="3"/>
    </row>
    <row r="1486" ht="14.25">
      <c r="B1486" s="3"/>
    </row>
    <row r="1487" ht="14.25">
      <c r="B1487" s="3"/>
    </row>
    <row r="1488" ht="14.25">
      <c r="B1488" s="3"/>
    </row>
    <row r="1489" ht="14.25">
      <c r="B1489" s="3"/>
    </row>
    <row r="1490" ht="14.25">
      <c r="B1490" s="3"/>
    </row>
    <row r="1491" ht="14.25">
      <c r="B1491" s="3"/>
    </row>
    <row r="1492" ht="14.25">
      <c r="B1492" s="3"/>
    </row>
    <row r="1493" ht="14.25">
      <c r="B1493" s="3"/>
    </row>
    <row r="1494" ht="14.25">
      <c r="B1494" s="3"/>
    </row>
    <row r="1495" ht="14.25">
      <c r="B1495" s="3"/>
    </row>
    <row r="1496" ht="14.25">
      <c r="B1496" s="3"/>
    </row>
    <row r="1497" ht="14.25">
      <c r="B1497" s="3"/>
    </row>
    <row r="1498" ht="14.25">
      <c r="B1498" s="3"/>
    </row>
    <row r="1499" ht="14.25">
      <c r="B1499" s="3"/>
    </row>
    <row r="1500" ht="14.25">
      <c r="B1500" s="3"/>
    </row>
    <row r="1501" ht="14.25">
      <c r="B1501" s="3"/>
    </row>
    <row r="1502" ht="14.25">
      <c r="B1502" s="3"/>
    </row>
    <row r="1503" ht="14.25">
      <c r="B1503" s="3"/>
    </row>
    <row r="1504" ht="14.25">
      <c r="B1504" s="3"/>
    </row>
    <row r="1505" ht="14.25">
      <c r="B1505" s="3"/>
    </row>
    <row r="1506" ht="14.25">
      <c r="B1506" s="3"/>
    </row>
    <row r="1507" ht="14.25">
      <c r="B1507" s="3"/>
    </row>
    <row r="1508" ht="14.25">
      <c r="B1508" s="3"/>
    </row>
    <row r="1509" ht="14.25">
      <c r="B1509" s="3"/>
    </row>
    <row r="1510" ht="14.25">
      <c r="B1510" s="3"/>
    </row>
    <row r="1511" ht="14.25">
      <c r="B1511" s="3"/>
    </row>
    <row r="1512" ht="14.25">
      <c r="B1512" s="3"/>
    </row>
    <row r="1513" ht="14.25">
      <c r="B1513" s="3"/>
    </row>
    <row r="1514" ht="14.25">
      <c r="B1514" s="3"/>
    </row>
    <row r="1515" ht="14.25">
      <c r="B1515" s="3"/>
    </row>
    <row r="1516" ht="14.25">
      <c r="B1516" s="3"/>
    </row>
    <row r="1517" ht="14.25">
      <c r="B1517" s="3"/>
    </row>
    <row r="1518" ht="14.25">
      <c r="B1518" s="3"/>
    </row>
    <row r="1519" ht="14.25">
      <c r="B1519" s="3"/>
    </row>
    <row r="1520" ht="14.25">
      <c r="B1520" s="3"/>
    </row>
    <row r="1521" ht="14.25">
      <c r="B1521" s="3"/>
    </row>
    <row r="1522" ht="14.25">
      <c r="B1522" s="3"/>
    </row>
    <row r="1523" ht="14.25">
      <c r="B1523" s="3"/>
    </row>
    <row r="1524" ht="14.25">
      <c r="B1524" s="3"/>
    </row>
    <row r="1525" ht="14.25">
      <c r="B1525" s="3"/>
    </row>
    <row r="1526" ht="14.25">
      <c r="B1526" s="3"/>
    </row>
    <row r="1527" ht="14.25">
      <c r="B1527" s="3"/>
    </row>
    <row r="1528" ht="14.25">
      <c r="B1528" s="3"/>
    </row>
    <row r="1529" ht="14.25">
      <c r="B1529" s="3"/>
    </row>
    <row r="1530" ht="14.25">
      <c r="B1530" s="3"/>
    </row>
    <row r="1531" ht="14.25">
      <c r="B1531" s="3"/>
    </row>
    <row r="1532" ht="14.25">
      <c r="B1532" s="3"/>
    </row>
    <row r="1533" ht="14.25">
      <c r="B1533" s="3"/>
    </row>
    <row r="1534" ht="14.25">
      <c r="B1534" s="3"/>
    </row>
    <row r="1535" ht="14.25">
      <c r="B1535" s="3"/>
    </row>
    <row r="1536" ht="14.25">
      <c r="B1536" s="3"/>
    </row>
    <row r="1537" ht="14.25">
      <c r="B1537" s="3"/>
    </row>
    <row r="1538" ht="14.25">
      <c r="B1538" s="3"/>
    </row>
    <row r="1539" ht="14.25">
      <c r="B1539" s="3"/>
    </row>
    <row r="1540" ht="14.25">
      <c r="B1540" s="3"/>
    </row>
    <row r="1541" ht="14.25">
      <c r="B1541" s="3"/>
    </row>
    <row r="1542" ht="14.25">
      <c r="B1542" s="3"/>
    </row>
    <row r="1543" ht="14.25">
      <c r="B1543" s="3"/>
    </row>
    <row r="1544" ht="14.25">
      <c r="B1544" s="3"/>
    </row>
    <row r="1545" ht="14.25">
      <c r="B1545" s="3"/>
    </row>
    <row r="1546" ht="14.25">
      <c r="B1546" s="3"/>
    </row>
    <row r="1547" ht="14.25">
      <c r="B1547" s="3"/>
    </row>
    <row r="1548" ht="14.25">
      <c r="B1548" s="3"/>
    </row>
    <row r="1549" ht="14.25">
      <c r="B1549" s="3"/>
    </row>
    <row r="1550" ht="14.25">
      <c r="B1550" s="3"/>
    </row>
    <row r="1551" ht="14.25">
      <c r="B1551" s="3"/>
    </row>
    <row r="1552" ht="14.25">
      <c r="B1552" s="3"/>
    </row>
    <row r="1553" ht="14.25">
      <c r="B1553" s="3"/>
    </row>
    <row r="1554" ht="14.25">
      <c r="B1554" s="3"/>
    </row>
    <row r="1555" ht="14.25">
      <c r="B1555" s="3"/>
    </row>
    <row r="1556" ht="14.25">
      <c r="B1556" s="3"/>
    </row>
    <row r="1557" ht="14.25">
      <c r="B1557" s="3"/>
    </row>
    <row r="1558" ht="14.25">
      <c r="B1558" s="3"/>
    </row>
    <row r="1559" ht="14.25">
      <c r="B1559" s="3"/>
    </row>
    <row r="1560" ht="14.25">
      <c r="B1560" s="3"/>
    </row>
    <row r="1561" ht="14.25">
      <c r="B1561" s="3"/>
    </row>
    <row r="1562" ht="14.25">
      <c r="B1562" s="3"/>
    </row>
    <row r="1563" ht="14.25">
      <c r="B1563" s="3"/>
    </row>
    <row r="1564" ht="14.25">
      <c r="B1564" s="3"/>
    </row>
    <row r="1565" ht="14.25">
      <c r="B1565" s="3"/>
    </row>
    <row r="1566" ht="14.25">
      <c r="B1566" s="3"/>
    </row>
    <row r="1567" ht="14.25">
      <c r="B1567" s="3"/>
    </row>
    <row r="1568" ht="14.25">
      <c r="B1568" s="3"/>
    </row>
    <row r="1569" ht="14.25">
      <c r="B1569" s="3"/>
    </row>
    <row r="1570" ht="14.25">
      <c r="B1570" s="3"/>
    </row>
    <row r="1571" ht="14.25">
      <c r="B1571" s="3"/>
    </row>
    <row r="1572" ht="14.25">
      <c r="B1572" s="3"/>
    </row>
    <row r="1573" ht="14.25">
      <c r="B1573" s="3"/>
    </row>
    <row r="1574" ht="14.25">
      <c r="B1574" s="3"/>
    </row>
    <row r="1575" ht="14.25">
      <c r="B1575" s="3"/>
    </row>
    <row r="1576" ht="14.25">
      <c r="B1576" s="3"/>
    </row>
    <row r="1577" ht="14.25">
      <c r="B1577" s="3"/>
    </row>
    <row r="1578" ht="14.25">
      <c r="B1578" s="3"/>
    </row>
    <row r="1579" ht="14.25">
      <c r="B1579" s="3"/>
    </row>
    <row r="1580" ht="14.25">
      <c r="B1580" s="3"/>
    </row>
    <row r="1581" ht="14.25">
      <c r="B1581" s="3"/>
    </row>
    <row r="1582" ht="14.25">
      <c r="B1582" s="3"/>
    </row>
    <row r="1583" ht="14.25">
      <c r="B1583" s="3"/>
    </row>
    <row r="1584" ht="14.25">
      <c r="B1584" s="3"/>
    </row>
    <row r="1585" ht="14.25">
      <c r="B1585" s="3"/>
    </row>
    <row r="1586" ht="14.25">
      <c r="B1586" s="3"/>
    </row>
    <row r="1587" ht="14.25">
      <c r="B1587" s="3"/>
    </row>
    <row r="1588" ht="14.25">
      <c r="B1588" s="3"/>
    </row>
    <row r="1589" ht="14.25">
      <c r="B1589" s="3"/>
    </row>
    <row r="1590" ht="14.25">
      <c r="B1590" s="3"/>
    </row>
    <row r="1591" ht="14.25">
      <c r="B1591" s="3"/>
    </row>
    <row r="1592" ht="14.25">
      <c r="B1592" s="3"/>
    </row>
    <row r="1593" ht="14.25">
      <c r="B1593" s="3"/>
    </row>
    <row r="1594" ht="14.25">
      <c r="B1594" s="3"/>
    </row>
    <row r="1595" ht="14.25">
      <c r="B1595" s="3"/>
    </row>
    <row r="1596" ht="14.25">
      <c r="B1596" s="3"/>
    </row>
    <row r="1597" ht="14.25">
      <c r="B1597" s="3"/>
    </row>
    <row r="1598" ht="14.25">
      <c r="B1598" s="3"/>
    </row>
    <row r="1599" ht="14.25">
      <c r="B1599" s="3"/>
    </row>
    <row r="1600" ht="14.25">
      <c r="B1600" s="3"/>
    </row>
    <row r="1601" ht="14.25">
      <c r="B1601" s="3"/>
    </row>
    <row r="1602" ht="14.25">
      <c r="B1602" s="3"/>
    </row>
    <row r="1603" ht="14.25">
      <c r="B1603" s="3"/>
    </row>
    <row r="1604" ht="14.25">
      <c r="B1604" s="3"/>
    </row>
    <row r="1605" ht="14.25">
      <c r="B1605" s="3"/>
    </row>
    <row r="1606" ht="14.25">
      <c r="B1606" s="3"/>
    </row>
    <row r="1607" ht="14.25">
      <c r="B1607" s="3"/>
    </row>
    <row r="1608" ht="14.25">
      <c r="B1608" s="3"/>
    </row>
    <row r="1609" ht="14.25">
      <c r="B1609" s="3"/>
    </row>
    <row r="1610" ht="14.25">
      <c r="B1610" s="3"/>
    </row>
    <row r="1611" ht="14.25">
      <c r="B1611" s="3"/>
    </row>
    <row r="1612" ht="14.25">
      <c r="B1612" s="3"/>
    </row>
    <row r="1613" ht="14.25">
      <c r="B1613" s="3"/>
    </row>
    <row r="1614" ht="14.25">
      <c r="B1614" s="3"/>
    </row>
    <row r="1615" ht="14.25">
      <c r="B1615" s="3"/>
    </row>
    <row r="1616" ht="14.25">
      <c r="B1616" s="3"/>
    </row>
    <row r="1617" ht="14.25">
      <c r="B1617" s="3"/>
    </row>
    <row r="1618" ht="14.25">
      <c r="B1618" s="3"/>
    </row>
    <row r="1619" ht="14.25">
      <c r="B1619" s="3"/>
    </row>
    <row r="1620" ht="14.25">
      <c r="B1620" s="3"/>
    </row>
    <row r="1621" ht="14.25">
      <c r="B1621" s="3"/>
    </row>
    <row r="1622" ht="14.25">
      <c r="B1622" s="3"/>
    </row>
    <row r="1623" ht="14.25">
      <c r="B1623" s="3"/>
    </row>
    <row r="1624" ht="14.25">
      <c r="B1624" s="3"/>
    </row>
    <row r="1625" ht="14.25">
      <c r="B1625" s="3"/>
    </row>
    <row r="1626" ht="14.25">
      <c r="B1626" s="3"/>
    </row>
    <row r="1627" ht="14.25">
      <c r="B1627" s="3"/>
    </row>
    <row r="1628" ht="14.25">
      <c r="B1628" s="3"/>
    </row>
    <row r="1629" ht="14.25">
      <c r="B1629" s="3"/>
    </row>
    <row r="1630" ht="14.25">
      <c r="B1630" s="3"/>
    </row>
    <row r="1631" ht="14.25">
      <c r="B1631" s="3"/>
    </row>
    <row r="1632" ht="14.25">
      <c r="B1632" s="3"/>
    </row>
    <row r="1633" ht="14.25">
      <c r="B1633" s="3"/>
    </row>
    <row r="1634" ht="14.25">
      <c r="B1634" s="3"/>
    </row>
    <row r="1635" ht="14.25">
      <c r="B1635" s="3"/>
    </row>
    <row r="1636" ht="14.25">
      <c r="B1636" s="3"/>
    </row>
    <row r="1637" ht="14.25">
      <c r="B1637" s="3"/>
    </row>
    <row r="1638" ht="14.25">
      <c r="B1638" s="3"/>
    </row>
    <row r="1639" ht="14.25">
      <c r="B1639" s="3"/>
    </row>
    <row r="1640" ht="14.25">
      <c r="B1640" s="3"/>
    </row>
    <row r="1641" ht="14.25">
      <c r="B1641" s="3"/>
    </row>
    <row r="1642" ht="14.25">
      <c r="B1642" s="3"/>
    </row>
    <row r="1643" ht="14.25">
      <c r="B1643" s="3"/>
    </row>
    <row r="1644" ht="14.25">
      <c r="B1644" s="3"/>
    </row>
    <row r="1645" ht="14.25">
      <c r="B1645" s="3"/>
    </row>
    <row r="1646" ht="14.25">
      <c r="B1646" s="3"/>
    </row>
    <row r="1647" ht="14.25">
      <c r="B1647" s="3"/>
    </row>
    <row r="1648" ht="14.25">
      <c r="B1648" s="3"/>
    </row>
    <row r="1649" ht="14.25">
      <c r="B1649" s="3"/>
    </row>
    <row r="1650" ht="14.25">
      <c r="B1650" s="3"/>
    </row>
    <row r="1651" ht="14.25">
      <c r="B1651" s="3"/>
    </row>
    <row r="1652" ht="14.25">
      <c r="B1652" s="3"/>
    </row>
    <row r="1653" ht="14.25">
      <c r="B1653" s="3"/>
    </row>
    <row r="1654" ht="14.25">
      <c r="B1654" s="3"/>
    </row>
    <row r="1655" ht="14.25">
      <c r="B1655" s="3"/>
    </row>
    <row r="1656" ht="14.25">
      <c r="B1656" s="3"/>
    </row>
    <row r="1657" ht="14.25">
      <c r="B1657" s="3"/>
    </row>
    <row r="1658" ht="14.25">
      <c r="B1658" s="3"/>
    </row>
    <row r="1659" ht="14.25">
      <c r="B1659" s="3"/>
    </row>
    <row r="1660" ht="14.25">
      <c r="B1660" s="3"/>
    </row>
    <row r="1661" ht="14.25">
      <c r="B1661" s="3"/>
    </row>
    <row r="1662" ht="14.25">
      <c r="B1662" s="3"/>
    </row>
    <row r="1663" ht="14.25">
      <c r="B1663" s="3"/>
    </row>
    <row r="1664" ht="14.25">
      <c r="B1664" s="3"/>
    </row>
    <row r="1665" ht="14.25">
      <c r="B1665" s="3"/>
    </row>
    <row r="1666" ht="14.25">
      <c r="B1666" s="3"/>
    </row>
    <row r="1667" ht="14.25">
      <c r="B1667" s="3"/>
    </row>
    <row r="1668" ht="14.25">
      <c r="B1668" s="3"/>
    </row>
    <row r="1669" ht="14.25">
      <c r="B1669" s="3"/>
    </row>
    <row r="1670" ht="14.25">
      <c r="B1670" s="3"/>
    </row>
    <row r="1671" ht="14.25">
      <c r="B1671" s="3"/>
    </row>
    <row r="1672" ht="14.25">
      <c r="B1672" s="3"/>
    </row>
    <row r="1673" ht="14.25">
      <c r="B1673" s="3"/>
    </row>
    <row r="1674" ht="14.25">
      <c r="B1674" s="3"/>
    </row>
    <row r="1675" ht="14.25">
      <c r="B1675" s="3"/>
    </row>
    <row r="1676" ht="14.25">
      <c r="B1676" s="3"/>
    </row>
    <row r="1677" ht="14.25">
      <c r="B1677" s="3"/>
    </row>
    <row r="1678" ht="14.25">
      <c r="B1678" s="3"/>
    </row>
    <row r="1679" ht="14.25">
      <c r="B1679" s="3"/>
    </row>
    <row r="1680" ht="14.25">
      <c r="B1680" s="3"/>
    </row>
    <row r="1681" ht="14.25">
      <c r="B1681" s="3"/>
    </row>
    <row r="1682" ht="14.25">
      <c r="B1682" s="3"/>
    </row>
    <row r="1683" ht="14.25">
      <c r="B1683" s="3"/>
    </row>
    <row r="1684" ht="14.25">
      <c r="B1684" s="3"/>
    </row>
    <row r="1685" ht="14.25">
      <c r="B1685" s="3"/>
    </row>
    <row r="1686" ht="14.25">
      <c r="B1686" s="3"/>
    </row>
    <row r="1687" ht="14.25">
      <c r="B1687" s="3"/>
    </row>
    <row r="1688" ht="14.25">
      <c r="B1688" s="3"/>
    </row>
    <row r="1689" ht="14.25">
      <c r="B1689" s="3"/>
    </row>
    <row r="1690" ht="14.25">
      <c r="B1690" s="3"/>
    </row>
    <row r="1691" ht="14.25">
      <c r="B1691" s="3"/>
    </row>
    <row r="1692" ht="14.25">
      <c r="B1692" s="3"/>
    </row>
    <row r="1693" ht="14.25">
      <c r="B1693" s="3"/>
    </row>
    <row r="1694" ht="14.25">
      <c r="B1694" s="3"/>
    </row>
    <row r="1695" ht="14.25">
      <c r="B1695" s="3"/>
    </row>
    <row r="1696" ht="14.25">
      <c r="B1696" s="3"/>
    </row>
    <row r="1697" ht="14.25">
      <c r="B1697" s="3"/>
    </row>
    <row r="1698" ht="14.25">
      <c r="B1698" s="3"/>
    </row>
    <row r="1699" ht="14.25">
      <c r="B1699" s="3"/>
    </row>
    <row r="1700" ht="14.25">
      <c r="B1700" s="3"/>
    </row>
    <row r="1701" ht="14.25">
      <c r="B1701" s="3"/>
    </row>
    <row r="1702" ht="14.25">
      <c r="B1702" s="3"/>
    </row>
    <row r="1703" ht="14.25">
      <c r="B1703" s="3"/>
    </row>
    <row r="1704" ht="14.25">
      <c r="B1704" s="3"/>
    </row>
    <row r="1705" ht="14.25">
      <c r="B1705" s="3"/>
    </row>
    <row r="1706" ht="14.25">
      <c r="B1706" s="3"/>
    </row>
    <row r="1707" ht="14.25">
      <c r="B1707" s="3"/>
    </row>
    <row r="1708" ht="14.25">
      <c r="B1708" s="3"/>
    </row>
    <row r="1709" ht="14.25">
      <c r="B1709" s="3"/>
    </row>
    <row r="1710" ht="14.25">
      <c r="B1710" s="3"/>
    </row>
    <row r="1711" ht="14.25">
      <c r="B1711" s="3"/>
    </row>
    <row r="1712" ht="14.25">
      <c r="B1712" s="3"/>
    </row>
    <row r="1713" ht="14.25">
      <c r="B1713" s="3"/>
    </row>
    <row r="1714" ht="14.25">
      <c r="B1714" s="3"/>
    </row>
    <row r="1715" ht="14.25">
      <c r="B1715" s="3"/>
    </row>
    <row r="1716" ht="14.25">
      <c r="B1716" s="3"/>
    </row>
    <row r="1717" ht="14.25">
      <c r="B1717" s="3"/>
    </row>
    <row r="1718" ht="14.25">
      <c r="B1718" s="3"/>
    </row>
    <row r="1719" ht="14.25">
      <c r="B1719" s="3"/>
    </row>
    <row r="1720" ht="14.25">
      <c r="B1720" s="3"/>
    </row>
    <row r="1721" ht="14.25">
      <c r="B1721" s="3"/>
    </row>
    <row r="1722" ht="14.25">
      <c r="B1722" s="3"/>
    </row>
    <row r="1723" ht="14.25">
      <c r="B1723" s="3"/>
    </row>
    <row r="1724" ht="14.25">
      <c r="B1724" s="3"/>
    </row>
    <row r="1725" ht="14.25">
      <c r="B1725" s="3"/>
    </row>
    <row r="1726" ht="14.25">
      <c r="B1726" s="3"/>
    </row>
    <row r="1727" ht="14.25">
      <c r="B1727" s="3"/>
    </row>
    <row r="1728" ht="14.25">
      <c r="B1728" s="3"/>
    </row>
    <row r="1729" ht="14.25">
      <c r="B1729" s="3"/>
    </row>
    <row r="1730" ht="14.25">
      <c r="B1730" s="3"/>
    </row>
    <row r="1731" ht="14.25">
      <c r="B1731" s="3"/>
    </row>
    <row r="1732" ht="14.25">
      <c r="B1732" s="3"/>
    </row>
    <row r="1733" ht="14.25">
      <c r="B1733" s="3"/>
    </row>
    <row r="1734" ht="14.25">
      <c r="B1734" s="3"/>
    </row>
    <row r="1735" ht="14.25">
      <c r="B1735" s="3"/>
    </row>
    <row r="1736" ht="14.25">
      <c r="B1736" s="3"/>
    </row>
    <row r="1737" ht="14.25">
      <c r="B1737" s="3"/>
    </row>
    <row r="1738" ht="14.25">
      <c r="B1738" s="3"/>
    </row>
    <row r="1739" ht="14.25">
      <c r="B1739" s="3"/>
    </row>
    <row r="1740" ht="14.25">
      <c r="B1740" s="3"/>
    </row>
    <row r="1741" ht="14.25">
      <c r="B1741" s="3"/>
    </row>
    <row r="1742" ht="14.25">
      <c r="B1742" s="3"/>
    </row>
    <row r="1743" ht="14.25">
      <c r="B1743" s="3"/>
    </row>
    <row r="1744" ht="14.25">
      <c r="B1744" s="3"/>
    </row>
    <row r="1745" ht="14.25">
      <c r="B1745" s="3"/>
    </row>
    <row r="1746" ht="14.25">
      <c r="B1746" s="3"/>
    </row>
    <row r="1747" ht="14.25">
      <c r="B1747" s="3"/>
    </row>
    <row r="1748" ht="14.25">
      <c r="B1748" s="3"/>
    </row>
    <row r="1749" ht="14.25">
      <c r="B1749" s="3"/>
    </row>
    <row r="1750" ht="14.25">
      <c r="B1750" s="3"/>
    </row>
    <row r="1751" ht="14.25">
      <c r="B1751" s="3"/>
    </row>
    <row r="1752" ht="14.25">
      <c r="B1752" s="3"/>
    </row>
    <row r="1753" ht="14.25">
      <c r="B1753" s="3"/>
    </row>
    <row r="1754" ht="14.25">
      <c r="B1754" s="3"/>
    </row>
    <row r="1755" ht="14.25">
      <c r="B1755" s="3"/>
    </row>
    <row r="1756" ht="14.25">
      <c r="B1756" s="3"/>
    </row>
    <row r="1757" ht="14.25">
      <c r="B1757" s="3"/>
    </row>
    <row r="1758" ht="14.25">
      <c r="B1758" s="3"/>
    </row>
    <row r="1759" ht="14.25">
      <c r="B1759" s="3"/>
    </row>
    <row r="1760" ht="14.25">
      <c r="B1760" s="3"/>
    </row>
    <row r="1761" ht="14.25">
      <c r="B1761" s="3"/>
    </row>
    <row r="1762" ht="14.25">
      <c r="B1762" s="3"/>
    </row>
    <row r="1763" ht="14.25">
      <c r="B1763" s="3"/>
    </row>
    <row r="1764" ht="14.25">
      <c r="B1764" s="3"/>
    </row>
    <row r="1765" ht="14.25">
      <c r="B1765" s="3"/>
    </row>
    <row r="1766" ht="14.25">
      <c r="B1766" s="3"/>
    </row>
    <row r="1767" ht="14.25">
      <c r="B1767" s="3"/>
    </row>
    <row r="1768" ht="14.25">
      <c r="B1768" s="3"/>
    </row>
    <row r="1769" ht="14.25">
      <c r="B1769" s="3"/>
    </row>
    <row r="1770" ht="14.25">
      <c r="B1770" s="3"/>
    </row>
    <row r="1771" ht="14.25">
      <c r="B1771" s="3"/>
    </row>
    <row r="1772" ht="14.25">
      <c r="B1772" s="3"/>
    </row>
    <row r="1773" ht="14.25">
      <c r="B1773" s="3"/>
    </row>
    <row r="1774" ht="14.25">
      <c r="B1774" s="3"/>
    </row>
    <row r="1775" ht="14.25">
      <c r="B1775" s="3"/>
    </row>
    <row r="1776" ht="14.25">
      <c r="B1776" s="3"/>
    </row>
    <row r="1777" ht="14.25">
      <c r="B1777" s="3"/>
    </row>
    <row r="1778" ht="14.25">
      <c r="B1778" s="3"/>
    </row>
    <row r="1779" ht="14.25">
      <c r="B1779" s="3"/>
    </row>
    <row r="1780" ht="14.25">
      <c r="B1780" s="3"/>
    </row>
    <row r="1781" ht="14.25">
      <c r="B1781" s="3"/>
    </row>
    <row r="1782" ht="14.25">
      <c r="B1782" s="3"/>
    </row>
    <row r="1783" ht="14.25">
      <c r="B1783" s="3"/>
    </row>
    <row r="1784" ht="14.25">
      <c r="B1784" s="3"/>
    </row>
    <row r="1785" ht="14.25">
      <c r="B1785" s="3"/>
    </row>
    <row r="1786" ht="14.25">
      <c r="B1786" s="3"/>
    </row>
    <row r="1787" ht="14.25">
      <c r="B1787" s="3"/>
    </row>
    <row r="1788" ht="14.25">
      <c r="B1788" s="3"/>
    </row>
    <row r="1789" ht="14.25">
      <c r="B1789" s="3"/>
    </row>
    <row r="1790" ht="14.25">
      <c r="B1790" s="3"/>
    </row>
    <row r="1791" ht="14.25">
      <c r="B1791" s="3"/>
    </row>
    <row r="1792" ht="14.25">
      <c r="B1792" s="3"/>
    </row>
    <row r="1793" ht="14.25">
      <c r="B1793" s="3"/>
    </row>
    <row r="1794" ht="14.25">
      <c r="B1794" s="3"/>
    </row>
    <row r="1795" ht="14.25">
      <c r="B1795" s="3"/>
    </row>
    <row r="1796" ht="14.25">
      <c r="B1796" s="3"/>
    </row>
    <row r="1797" ht="14.25">
      <c r="B1797" s="3"/>
    </row>
    <row r="1798" ht="14.25">
      <c r="B1798" s="3"/>
    </row>
    <row r="1799" ht="14.25">
      <c r="B1799" s="3"/>
    </row>
    <row r="1800" ht="14.25">
      <c r="B1800" s="3"/>
    </row>
    <row r="1801" ht="14.25">
      <c r="B1801" s="3"/>
    </row>
    <row r="1802" ht="14.25">
      <c r="B1802" s="3"/>
    </row>
    <row r="1803" ht="14.25">
      <c r="B1803" s="3"/>
    </row>
    <row r="1804" ht="14.25">
      <c r="B1804" s="3"/>
    </row>
    <row r="1805" ht="14.25">
      <c r="B1805" s="3"/>
    </row>
    <row r="1806" ht="14.25">
      <c r="B1806" s="3"/>
    </row>
    <row r="1807" ht="14.25">
      <c r="B1807" s="3"/>
    </row>
    <row r="1808" ht="14.25">
      <c r="B1808" s="3"/>
    </row>
    <row r="1809" ht="14.25">
      <c r="B1809" s="3"/>
    </row>
    <row r="1810" ht="14.25">
      <c r="B1810" s="3"/>
    </row>
    <row r="1811" ht="14.25">
      <c r="B1811" s="3"/>
    </row>
    <row r="1812" ht="14.25">
      <c r="B1812" s="3"/>
    </row>
    <row r="1813" ht="14.25">
      <c r="B1813" s="3"/>
    </row>
    <row r="1814" ht="14.25">
      <c r="B1814" s="3"/>
    </row>
    <row r="1815" ht="14.25">
      <c r="B1815" s="3"/>
    </row>
    <row r="1816" ht="14.25">
      <c r="B1816" s="3"/>
    </row>
    <row r="1817" ht="14.25">
      <c r="B1817" s="3"/>
    </row>
    <row r="1818" ht="14.25">
      <c r="B1818" s="3"/>
    </row>
    <row r="1819" ht="14.25">
      <c r="B1819" s="3"/>
    </row>
    <row r="1820" ht="14.25">
      <c r="B1820" s="3"/>
    </row>
    <row r="1821" ht="14.25">
      <c r="B1821" s="3"/>
    </row>
    <row r="1822" ht="14.25">
      <c r="B1822" s="3"/>
    </row>
    <row r="1823" ht="14.25">
      <c r="B1823" s="3"/>
    </row>
    <row r="1824" ht="14.25">
      <c r="B1824" s="3"/>
    </row>
    <row r="1825" ht="14.25">
      <c r="B1825" s="3"/>
    </row>
    <row r="1826" ht="14.25">
      <c r="B1826" s="3"/>
    </row>
    <row r="1827" ht="14.25">
      <c r="B1827" s="3"/>
    </row>
    <row r="1828" ht="14.25">
      <c r="B1828" s="3"/>
    </row>
    <row r="1829" ht="14.25">
      <c r="B1829" s="3"/>
    </row>
    <row r="1830" ht="14.25">
      <c r="B1830" s="3"/>
    </row>
    <row r="1831" ht="14.25">
      <c r="B1831" s="3"/>
    </row>
    <row r="1832" ht="14.25">
      <c r="B1832" s="3"/>
    </row>
    <row r="1833" ht="14.25">
      <c r="B1833" s="3"/>
    </row>
    <row r="1834" ht="14.25">
      <c r="B1834" s="3"/>
    </row>
    <row r="1835" ht="14.25">
      <c r="B1835" s="3"/>
    </row>
    <row r="1836" ht="14.25">
      <c r="B1836" s="3"/>
    </row>
    <row r="1837" ht="14.25">
      <c r="B1837" s="3"/>
    </row>
    <row r="1838" ht="14.25">
      <c r="B1838" s="3"/>
    </row>
    <row r="1839" ht="14.25">
      <c r="B1839" s="3"/>
    </row>
    <row r="1840" ht="14.25">
      <c r="B1840" s="3"/>
    </row>
    <row r="1841" ht="14.25">
      <c r="B1841" s="3"/>
    </row>
    <row r="1842" ht="14.25">
      <c r="B1842" s="3"/>
    </row>
    <row r="1843" ht="14.25">
      <c r="B1843" s="3"/>
    </row>
    <row r="1844" ht="14.25">
      <c r="B1844" s="3"/>
    </row>
    <row r="1845" ht="14.25">
      <c r="B1845" s="3"/>
    </row>
    <row r="1846" ht="14.25">
      <c r="B1846" s="3"/>
    </row>
    <row r="1847" ht="14.25">
      <c r="B1847" s="3"/>
    </row>
    <row r="1848" ht="14.25">
      <c r="B1848" s="3"/>
    </row>
    <row r="1849" ht="14.25">
      <c r="B1849" s="3"/>
    </row>
    <row r="1850" ht="14.25">
      <c r="B1850" s="3"/>
    </row>
    <row r="1851" ht="14.25">
      <c r="B1851" s="3"/>
    </row>
    <row r="1852" ht="14.25">
      <c r="B1852" s="3"/>
    </row>
    <row r="1853" ht="14.25">
      <c r="B1853" s="3"/>
    </row>
    <row r="1854" ht="14.25">
      <c r="B1854" s="3"/>
    </row>
    <row r="1855" ht="14.25">
      <c r="B1855" s="3"/>
    </row>
    <row r="1856" ht="14.25">
      <c r="B1856" s="3"/>
    </row>
    <row r="1857" ht="14.25">
      <c r="B1857" s="3"/>
    </row>
    <row r="1858" ht="14.25">
      <c r="B1858" s="3"/>
    </row>
    <row r="1859" ht="14.25">
      <c r="B1859" s="3"/>
    </row>
    <row r="1860" ht="14.25">
      <c r="B1860" s="3"/>
    </row>
    <row r="1861" ht="14.25">
      <c r="B1861" s="3"/>
    </row>
    <row r="1862" ht="14.25">
      <c r="B1862" s="3"/>
    </row>
    <row r="1863" ht="14.25">
      <c r="B1863" s="3"/>
    </row>
    <row r="1864" ht="14.25">
      <c r="B1864" s="3"/>
    </row>
    <row r="1865" ht="14.25">
      <c r="B1865" s="3"/>
    </row>
    <row r="1866" ht="14.25">
      <c r="B1866" s="3"/>
    </row>
    <row r="1867" ht="14.25">
      <c r="B1867" s="3"/>
    </row>
    <row r="1868" ht="14.25">
      <c r="B1868" s="3"/>
    </row>
    <row r="1869" ht="14.25">
      <c r="B1869" s="3"/>
    </row>
    <row r="1870" ht="14.25">
      <c r="B1870" s="3"/>
    </row>
    <row r="1871" ht="14.25">
      <c r="B1871" s="3"/>
    </row>
    <row r="1872" ht="14.25">
      <c r="B1872" s="3"/>
    </row>
    <row r="1873" ht="14.25">
      <c r="B1873" s="3"/>
    </row>
    <row r="1874" ht="14.25">
      <c r="B1874" s="3"/>
    </row>
    <row r="1875" ht="14.25">
      <c r="B1875" s="3"/>
    </row>
    <row r="1876" ht="14.25">
      <c r="B1876" s="3"/>
    </row>
    <row r="1877" ht="14.25">
      <c r="B1877" s="3"/>
    </row>
    <row r="1878" ht="14.25">
      <c r="B1878" s="3"/>
    </row>
    <row r="1879" ht="14.25">
      <c r="B1879" s="3"/>
    </row>
    <row r="1880" ht="14.25">
      <c r="B1880" s="3"/>
    </row>
  </sheetData>
  <sheetProtection/>
  <mergeCells count="32">
    <mergeCell ref="H367:I367"/>
    <mergeCell ref="A393:B393"/>
    <mergeCell ref="C393:D393"/>
    <mergeCell ref="A394:B394"/>
    <mergeCell ref="C394:D394"/>
    <mergeCell ref="C383:D383"/>
    <mergeCell ref="C384:D384"/>
    <mergeCell ref="C385:D385"/>
    <mergeCell ref="A369:J369"/>
    <mergeCell ref="A376:E376"/>
    <mergeCell ref="H365:I365"/>
    <mergeCell ref="K334:K338"/>
    <mergeCell ref="A1:J1"/>
    <mergeCell ref="E11:F11"/>
    <mergeCell ref="G11:H11"/>
    <mergeCell ref="K52:K70"/>
    <mergeCell ref="C381:D381"/>
    <mergeCell ref="C382:D382"/>
    <mergeCell ref="H366:I366"/>
    <mergeCell ref="A391:B391"/>
    <mergeCell ref="C391:D391"/>
    <mergeCell ref="C386:D386"/>
    <mergeCell ref="C377:D377"/>
    <mergeCell ref="C378:D378"/>
    <mergeCell ref="C379:D379"/>
    <mergeCell ref="C380:D380"/>
    <mergeCell ref="A392:B392"/>
    <mergeCell ref="C392:D392"/>
    <mergeCell ref="C387:D387"/>
    <mergeCell ref="C388:D388"/>
    <mergeCell ref="C389:D389"/>
    <mergeCell ref="C390:D390"/>
  </mergeCells>
  <printOptions horizontalCentered="1" verticalCentered="1"/>
  <pageMargins left="0.5118110236220472" right="0.5118110236220472" top="0.31496062992125984" bottom="0.2362204724409449" header="0.31496062992125984" footer="0.31496062992125984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</dc:creator>
  <cp:keywords/>
  <dc:description/>
  <cp:lastModifiedBy>beatriz</cp:lastModifiedBy>
  <cp:lastPrinted>2010-08-16T21:48:15Z</cp:lastPrinted>
  <dcterms:created xsi:type="dcterms:W3CDTF">2008-10-19T18:53:45Z</dcterms:created>
  <dcterms:modified xsi:type="dcterms:W3CDTF">2010-05-11T16:27:30Z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