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Orçamento" sheetId="1" r:id="rId1"/>
  </sheets>
  <definedNames>
    <definedName name="_xlnm.Print_Area" localSheetId="0">'Orçamento'!$A$1:$K$206</definedName>
  </definedNames>
  <calcPr fullCalcOnLoad="1"/>
</workbook>
</file>

<file path=xl/sharedStrings.xml><?xml version="1.0" encoding="utf-8"?>
<sst xmlns="http://schemas.openxmlformats.org/spreadsheetml/2006/main" count="723" uniqueCount="385">
  <si>
    <t>CÓDIGO</t>
  </si>
  <si>
    <t>DESCRIÇÃO</t>
  </si>
  <si>
    <t>CLASS</t>
  </si>
  <si>
    <t>UNIDADE</t>
  </si>
  <si>
    <t>QUANT.</t>
  </si>
  <si>
    <t>PREÇO FINAL (UNIT.)(R$)</t>
  </si>
  <si>
    <t>PREÇO FINAL (TOT.)(R$)</t>
  </si>
  <si>
    <t xml:space="preserve">01 </t>
  </si>
  <si>
    <t>SERVIÇOS INICIAIS</t>
  </si>
  <si>
    <t xml:space="preserve">01.01 </t>
  </si>
  <si>
    <t>Placa de Obra</t>
  </si>
  <si>
    <t>01.01.01</t>
  </si>
  <si>
    <t>PLACA DE OBRA EM CHAPA DE ACO GALVANIZADO</t>
  </si>
  <si>
    <t>SER.CG</t>
  </si>
  <si>
    <t>M2</t>
  </si>
  <si>
    <t>2,00</t>
  </si>
  <si>
    <t xml:space="preserve">02 </t>
  </si>
  <si>
    <t>ESTRUTURAS DE CONCRETO ARMADO</t>
  </si>
  <si>
    <t xml:space="preserve">02.01 </t>
  </si>
  <si>
    <t>Escada</t>
  </si>
  <si>
    <t>02.01.01</t>
  </si>
  <si>
    <t>CONCRETO MAGRO 1:4:8 PREPARO C/ BETONEIRA CONS.CIMENTO=210KG/M3</t>
  </si>
  <si>
    <t>M3</t>
  </si>
  <si>
    <t>1,27</t>
  </si>
  <si>
    <t>02.01.02</t>
  </si>
  <si>
    <t>ARMACAO (FORN., CORTE, DOBRA E COLOC.) ACO CA-60 DIAM. 3,4 A 6,0MM.</t>
  </si>
  <si>
    <t>KG</t>
  </si>
  <si>
    <t>17,00</t>
  </si>
  <si>
    <t>02.01.03</t>
  </si>
  <si>
    <t>REATERRO DE VALA/CAVA COMPACTADA A MACO EM CAMADAS DE 20CM</t>
  </si>
  <si>
    <t>02.01.04</t>
  </si>
  <si>
    <t>ESCAVACAO MANUAL (VALAS OU FUNDACOES RASAS)</t>
  </si>
  <si>
    <t>15,40</t>
  </si>
  <si>
    <t>02.01.05</t>
  </si>
  <si>
    <t>FORMA PINHO 3A P/CONCRETO EM FUNDAÇÃO REAPROV 5 VEZES - CORTE/MONTAGEM/ESCORAMENTO/DESFORMA, NÃO INCLUÍDO DESMOLDANTE</t>
  </si>
  <si>
    <t>02.01.06</t>
  </si>
  <si>
    <t>CONCRETO USINADO, IMPORTADO, ESTRUTURAL FCK=25MPA INCLUS. TRANSPORTE HORIZONTAL ATÉ 20M (PROD. 2M3/H) EM CARRINHOS, ADENSAMENTO E ACABAMENTO.</t>
  </si>
  <si>
    <t>4,65</t>
  </si>
  <si>
    <t>02.01.07</t>
  </si>
  <si>
    <t>LASTRO DE BRITA</t>
  </si>
  <si>
    <t>02.01.08</t>
  </si>
  <si>
    <t>ARMACAO (FORNECIMENTO, CORTE, DOBRA E COLOCAÇÃO) ACO CA-50, DIAM. 6,3 (1/4 ) À 12,5MM(1/2 )</t>
  </si>
  <si>
    <t>103,00</t>
  </si>
  <si>
    <t xml:space="preserve">02.02 </t>
  </si>
  <si>
    <t>Rampa</t>
  </si>
  <si>
    <t>02.02.01</t>
  </si>
  <si>
    <t>2,99</t>
  </si>
  <si>
    <t>02.02.02</t>
  </si>
  <si>
    <t>LASTRO DE CONCRETO TRACO 1:2,5:5, ESPESSURA 8CM, PREPARO MECANICO</t>
  </si>
  <si>
    <t>55,00</t>
  </si>
  <si>
    <t>02.02.03</t>
  </si>
  <si>
    <t>LASTRO DE CONCRETO TRACO 1:3:5, ESPESSURA 3CM, PREPARO MECANICO</t>
  </si>
  <si>
    <t>02.02.04</t>
  </si>
  <si>
    <t>96,00</t>
  </si>
  <si>
    <t>02.02.05</t>
  </si>
  <si>
    <t>02.02.06</t>
  </si>
  <si>
    <t>02.02.07</t>
  </si>
  <si>
    <t>02.02.08</t>
  </si>
  <si>
    <t>02.02.09</t>
  </si>
  <si>
    <t>02.02.10</t>
  </si>
  <si>
    <t>42,00</t>
  </si>
  <si>
    <t xml:space="preserve">02.03 </t>
  </si>
  <si>
    <t>Contenção em Bloco Estrutural de Concreto</t>
  </si>
  <si>
    <t>02.03.01</t>
  </si>
  <si>
    <t>0,95</t>
  </si>
  <si>
    <t>02.03.02</t>
  </si>
  <si>
    <t>110,78</t>
  </si>
  <si>
    <t>02.03.03</t>
  </si>
  <si>
    <t>7,60</t>
  </si>
  <si>
    <t>02.03.04</t>
  </si>
  <si>
    <t>ALVENARIA DE BLOCOS DE CONCRETO ESTRUTURAL 20X20X40CM, ESPESSURA 20CM, ASSENTADOS COM ARGAMASSA TRACO 1:0,25:4 (CIMENTO, CAL E AREIA)</t>
  </si>
  <si>
    <t>26,00</t>
  </si>
  <si>
    <t>02.03.05</t>
  </si>
  <si>
    <t>38,70</t>
  </si>
  <si>
    <t>02.03.06</t>
  </si>
  <si>
    <t>15,20</t>
  </si>
  <si>
    <t>02.03.07</t>
  </si>
  <si>
    <t>3,95</t>
  </si>
  <si>
    <t>02.03.08</t>
  </si>
  <si>
    <t>02.03.09</t>
  </si>
  <si>
    <t>33,30</t>
  </si>
  <si>
    <t>02.03.10</t>
  </si>
  <si>
    <t>CONCRETO GROUT, FCK=14 MPA</t>
  </si>
  <si>
    <t xml:space="preserve">03 </t>
  </si>
  <si>
    <t>INSTALAÇÕES HIDRÁULICAS E PLUVIAIS</t>
  </si>
  <si>
    <t xml:space="preserve">03.01 </t>
  </si>
  <si>
    <t>Instalações Hidráulicas</t>
  </si>
  <si>
    <t>03.01.01</t>
  </si>
  <si>
    <t>CURVA 45° soldável de PVC marrom Ø 25 mm</t>
  </si>
  <si>
    <t>UN</t>
  </si>
  <si>
    <t>4,00</t>
  </si>
  <si>
    <t>03.01.02</t>
  </si>
  <si>
    <t>CURVA 90° soldável de PVC marrom Ø 25 mm</t>
  </si>
  <si>
    <t>29,00</t>
  </si>
  <si>
    <t>03.01.03</t>
  </si>
  <si>
    <t>TE DE PVC SOLDAVEL AGUA FRIA 25MM - FORNECIMENTO E INSTALACAO</t>
  </si>
  <si>
    <t>14,00</t>
  </si>
  <si>
    <t>03.01.04</t>
  </si>
  <si>
    <t>JOELHO PVC SOLDAVEL 90º AGUA FRIA 25MM - FORNECIMENTO E INSTALACAO</t>
  </si>
  <si>
    <t>15,00</t>
  </si>
  <si>
    <t>03.01.05</t>
  </si>
  <si>
    <t>JOELHO PVC SOLDAVEL COM ROSCA METALICA 90º AGUA FRIA 25MMX1/2" - FORNECIMENTO E INSTALACAO</t>
  </si>
  <si>
    <t>11,00</t>
  </si>
  <si>
    <t>03.01.06</t>
  </si>
  <si>
    <t>LUVA PVC SOLDAVEL COM ROSCA METALICA AGUA FRIA 25MMX1/2" - FORNECIMENTO E INSTALACAO</t>
  </si>
  <si>
    <t>5,00</t>
  </si>
  <si>
    <t>03.01.07</t>
  </si>
  <si>
    <t>LASTRO DE AREIA MEDIA</t>
  </si>
  <si>
    <t>03.01.08</t>
  </si>
  <si>
    <t>32,52</t>
  </si>
  <si>
    <t>03.01.09</t>
  </si>
  <si>
    <t>36,13</t>
  </si>
  <si>
    <t>03.01.10</t>
  </si>
  <si>
    <t>TUBO DE PVC SOLDAVEL, SEM CONEXOES 25MM - FORNECIMENTO E INSTALACAO</t>
  </si>
  <si>
    <t>M</t>
  </si>
  <si>
    <t>150,00</t>
  </si>
  <si>
    <t>03.01.11</t>
  </si>
  <si>
    <t>REGISTRO DE ESFERA PVC SOLDAVEL 25MM - FORNECIMENTO E INSTALACAO</t>
  </si>
  <si>
    <t>03.01.12</t>
  </si>
  <si>
    <t>CAIXA DE PASSAGEM para registro, medidas internas 30x30x30cm, com tijolos maciços de 1 vez, revestida com barra lisa e pintura impermeabilizante e com tampa de concreto armado</t>
  </si>
  <si>
    <t>7,00</t>
  </si>
  <si>
    <t xml:space="preserve">03.02 </t>
  </si>
  <si>
    <t>Instalações Pluviais</t>
  </si>
  <si>
    <t>03.02.01</t>
  </si>
  <si>
    <t>REDUÇÃO excêntrica PBV de PVC branco , Ø 150 x 100 mm</t>
  </si>
  <si>
    <t>1,00</t>
  </si>
  <si>
    <t>03.02.02</t>
  </si>
  <si>
    <t>TÊ 90° de PVC branco , ponta bolsa e virola, Ø 150 x 150 mm</t>
  </si>
  <si>
    <t>03.02.03</t>
  </si>
  <si>
    <t>TUBO de PVC branco, sem conexões , ponta bolsa e virola, Ø 150 mm</t>
  </si>
  <si>
    <t>45,00</t>
  </si>
  <si>
    <t>03.02.04</t>
  </si>
  <si>
    <t>CURVA 90° longa de PVC branco , ponta bolsa e virola, Ø 150 mm</t>
  </si>
  <si>
    <t>03.02.05</t>
  </si>
  <si>
    <t>JOELHO PVC 45º ESGOTO 75MM - FORNECIMENTO E INSTALACAO</t>
  </si>
  <si>
    <t>03.02.06</t>
  </si>
  <si>
    <t>JUNCAO PVC ESGOTO 100X100MM - FORNECIMENTO E INSTALACAO</t>
  </si>
  <si>
    <t>03.02.07</t>
  </si>
  <si>
    <t>4,05</t>
  </si>
  <si>
    <t>03.02.08</t>
  </si>
  <si>
    <t>TUBO DE PVC BRANCO, SEM CONEXÕES, PONTA, BOLSA E VIROLA 75MM - FORNECIMENTO E INSTALAÇÃO</t>
  </si>
  <si>
    <t>57,00</t>
  </si>
  <si>
    <t>03.02.09</t>
  </si>
  <si>
    <t>36,46</t>
  </si>
  <si>
    <t>03.02.10</t>
  </si>
  <si>
    <t>40,51</t>
  </si>
  <si>
    <t>03.02.11</t>
  </si>
  <si>
    <t>TUBO PVC PARA ESGOTO PREDIAL DN 100MM - FORNECIMENTO E INSTALACAO</t>
  </si>
  <si>
    <t>66,00</t>
  </si>
  <si>
    <t>03.02.12</t>
  </si>
  <si>
    <t>CAIXA DE INSPEÇÃO, medidas internas 60x60x60cm, com tijolos maciços de 1 vez, revestida com barra lisa e pintura impermeabilizante e com tampa de concreto armado</t>
  </si>
  <si>
    <t>6,00</t>
  </si>
  <si>
    <t xml:space="preserve">04 </t>
  </si>
  <si>
    <t>REVESTIMENTOS</t>
  </si>
  <si>
    <t xml:space="preserve">04.01 </t>
  </si>
  <si>
    <t>Forro em Gesso</t>
  </si>
  <si>
    <t>FORRO DE GESSO EM PLACAS 60X60CM, ESPESSURA 1,2CM, INCLUSIVE FIXACAO COM ARAME</t>
  </si>
  <si>
    <t>93,96</t>
  </si>
  <si>
    <t xml:space="preserve">05 </t>
  </si>
  <si>
    <t>PAVIMENTAÇÃO</t>
  </si>
  <si>
    <t xml:space="preserve">05.01 </t>
  </si>
  <si>
    <t>Pisos Internos</t>
  </si>
  <si>
    <t>05.01.01</t>
  </si>
  <si>
    <t>PISO VINILICO SEMIFLEXIVEL PADRAO LISO, ESPESSURA 2MM, FIXADO COM COLA</t>
  </si>
  <si>
    <t>78,74</t>
  </si>
  <si>
    <t xml:space="preserve">05.02 </t>
  </si>
  <si>
    <t>Pisos Externos</t>
  </si>
  <si>
    <t>05.02.01</t>
  </si>
  <si>
    <t>RODAPÉ em granito cor cinza andorinha de 5 cm de altura e 2 cm de espessura, abaulado</t>
  </si>
  <si>
    <t>6,64</t>
  </si>
  <si>
    <t>05.02.02</t>
  </si>
  <si>
    <t>PISO em granito cerrado 30x30cm, cor cinza corumbá, assentada com argamassa pré-fabricada de cimento colante, inclusive rejuntamento de juntas</t>
  </si>
  <si>
    <t>51,87</t>
  </si>
  <si>
    <t xml:space="preserve">06 </t>
  </si>
  <si>
    <t>ESQUADRIAS</t>
  </si>
  <si>
    <t xml:space="preserve">06.01 </t>
  </si>
  <si>
    <t>Portas</t>
  </si>
  <si>
    <t>06.01.01</t>
  </si>
  <si>
    <t>PORTA MADEIRA compensada lisa, 0,80x2,10 m, espessura 3,5 cm, incluindo batentes, alizares e ferragens, para pintura</t>
  </si>
  <si>
    <t xml:space="preserve">06.02 </t>
  </si>
  <si>
    <t>Ferragens e Acessórios</t>
  </si>
  <si>
    <t>06.02.01</t>
  </si>
  <si>
    <t>CHAPA de aço inox para porta, dimensões 80 x 40 cm (o par)</t>
  </si>
  <si>
    <t xml:space="preserve">07 </t>
  </si>
  <si>
    <t>VIDRAÇARIA</t>
  </si>
  <si>
    <t xml:space="preserve">07.01 </t>
  </si>
  <si>
    <t>Vidro Temperado</t>
  </si>
  <si>
    <t>07.01.01</t>
  </si>
  <si>
    <t>PORTA de vidro temperado , 10 mm, duas folhas, 1600 x 2400 mm, 300 mm de bandeira fixa superior, com ferragem e mola hidráulica</t>
  </si>
  <si>
    <t>CJ</t>
  </si>
  <si>
    <t xml:space="preserve">08 </t>
  </si>
  <si>
    <t>PINTURAS</t>
  </si>
  <si>
    <t xml:space="preserve">08.01 </t>
  </si>
  <si>
    <t>Pintura látex PVA</t>
  </si>
  <si>
    <t>08.01.01</t>
  </si>
  <si>
    <t>PINTURA LATEX PVA AMBIENTES INTERNOS, DUAS DEMAOS</t>
  </si>
  <si>
    <t>08.01.02</t>
  </si>
  <si>
    <t>EMASSAMENTO COM MASSA LATEX PVA PARA AMBIENTES INTERNOS, DUAS DEMAOS</t>
  </si>
  <si>
    <t xml:space="preserve">08.02 </t>
  </si>
  <si>
    <t>Pintura látex Acrílica</t>
  </si>
  <si>
    <t>08.02.01</t>
  </si>
  <si>
    <t>PINTURA LATEX ACRILICA AMBIENTES INTERNOS/EXTERNOS, DUAS DEMAOS</t>
  </si>
  <si>
    <t>08.02.02</t>
  </si>
  <si>
    <t>EMASSAMENTO COM MASSA ACRILICA PARA AMBIENTES INTERNOS/EXTERNOS, DUAS DEMAOS</t>
  </si>
  <si>
    <t>476,83</t>
  </si>
  <si>
    <t>08.02.03</t>
  </si>
  <si>
    <t>FUNDO SELADOR ACRILICO AMBIENTES INTERNOS/EXTERNOS, UMA DEMAO</t>
  </si>
  <si>
    <t>892,77</t>
  </si>
  <si>
    <t xml:space="preserve">09 </t>
  </si>
  <si>
    <t>APARELHOS SANITÁRIOS</t>
  </si>
  <si>
    <t xml:space="preserve">09.01 </t>
  </si>
  <si>
    <t>Louças</t>
  </si>
  <si>
    <t>09.01.01</t>
  </si>
  <si>
    <t>TANQUE LOUCA BRANCA C/COLUNAS E MED 60X56CM (EM TORNO)INCL ACESSORIOS DE FIX FERRAGENS EM METAL CROMADO TORNEIRA PRESSAO 1158 1/2" VALVULA ESCOAMENTO 1605 E SIFAO 1680 DE 1.1/2"X1.1/2" - FORNECIMENTO</t>
  </si>
  <si>
    <t>09.01.02</t>
  </si>
  <si>
    <t>CUBA em aço inxoxidável 465x300mm instalada em bancada, com válvula de escoamento cromada</t>
  </si>
  <si>
    <t>09.01.03</t>
  </si>
  <si>
    <t>BACIA sanitária sifonada com abertura frontal com assento com abertura frontal e acessórios para fixação</t>
  </si>
  <si>
    <t>09.01.04</t>
  </si>
  <si>
    <t>Bacia sanitária sifonada com caixa acoplada, assento sanitário e acessórios para fixação</t>
  </si>
  <si>
    <t>09.01.05</t>
  </si>
  <si>
    <t>LAVATÓRIO com coluna suspensa</t>
  </si>
  <si>
    <t>09.01.06</t>
  </si>
  <si>
    <t>Lavatório de louça branco, com coluna e acessórios</t>
  </si>
  <si>
    <t>SER.MO</t>
  </si>
  <si>
    <t xml:space="preserve">09.02 </t>
  </si>
  <si>
    <t>Metais</t>
  </si>
  <si>
    <t>09.02.01</t>
  </si>
  <si>
    <t>TORNEIRA CROMADA 1/2" OU 3/4" PARA TANQUE, PADRÃO POPULAR - FORNECIMENTO E INSTALACAO</t>
  </si>
  <si>
    <t>09.02.02</t>
  </si>
  <si>
    <t>TORNEIRA de mesa para pia de cozinha com bica móvel, acabamento cromado</t>
  </si>
  <si>
    <t>09.02.03</t>
  </si>
  <si>
    <t>TORNEIRA pressmatic de mesa com acionamento hidromecânico</t>
  </si>
  <si>
    <t>09.02.04</t>
  </si>
  <si>
    <t>TORNEIRA pressmatic de mesa com acionamento mecânico e alavanca</t>
  </si>
  <si>
    <t xml:space="preserve">09.03 </t>
  </si>
  <si>
    <t>Complementos</t>
  </si>
  <si>
    <t>09.03.01</t>
  </si>
  <si>
    <t>ENGATE OU RABICHO FLEXIVEL EM METAL CROMADO 1/2" x 40CM</t>
  </si>
  <si>
    <t>MAT.</t>
  </si>
  <si>
    <t>09.03.02</t>
  </si>
  <si>
    <t>SIFAO PLASTICO PARA LAVATORIO OU PIA TIPO COPO 1.1/4" - FORNECIMENTO E INSTALACAO</t>
  </si>
  <si>
    <t>09.03.03</t>
  </si>
  <si>
    <t>Válvula de escoamento 1.1/4" acabamento cromado e tampa plástica</t>
  </si>
  <si>
    <t>Tubo de ligação cromado com anel expansor para bacia sanitária</t>
  </si>
  <si>
    <t xml:space="preserve">09.04 </t>
  </si>
  <si>
    <t>Acessórios</t>
  </si>
  <si>
    <t>09.04.01</t>
  </si>
  <si>
    <t>GRANITO CINZA POLIDO PARA BANCADA E=2,5CM, LARGURA 60CM, FORNECIMENTO E INSTALAÇÃO</t>
  </si>
  <si>
    <t>09.04.02</t>
  </si>
  <si>
    <t>ESPELHO cristal 4mm - 60x80cm - fixados com botonetes</t>
  </si>
  <si>
    <t>1,92</t>
  </si>
  <si>
    <t>09.04.03</t>
  </si>
  <si>
    <t>ESPELHO cristal 4mm - 60x80cm colocado, suporte em MDF</t>
  </si>
  <si>
    <t>0,48</t>
  </si>
  <si>
    <t xml:space="preserve">10 </t>
  </si>
  <si>
    <t>INSTALAÇÕES ELÉTRICAS</t>
  </si>
  <si>
    <t xml:space="preserve">10.01 </t>
  </si>
  <si>
    <t>Infraestrutura</t>
  </si>
  <si>
    <t>10.01.01</t>
  </si>
  <si>
    <t>DISJUNTOR MONOPOLAR termomagnético de 16 A em quadro de distribuição</t>
  </si>
  <si>
    <t>10.01.02</t>
  </si>
  <si>
    <t>DISJUNTOR MONOPOLAR termomagnético de 25 A em quadro de distribuição</t>
  </si>
  <si>
    <t>10.01.03</t>
  </si>
  <si>
    <t>DISJUNTOR TRIPOLAR termomagnético de 25 A em quadro de distribuição</t>
  </si>
  <si>
    <t>10.01.04</t>
  </si>
  <si>
    <t>DUTO corrugado em PEAD (polietileno de alta densidade), para proteção de cabos subterrâneos Ø 2" (50 mm)</t>
  </si>
  <si>
    <t>37,73</t>
  </si>
  <si>
    <t>10.01.05</t>
  </si>
  <si>
    <t>7,91</t>
  </si>
  <si>
    <t>10.01.06</t>
  </si>
  <si>
    <t>ESPELHO PLÁSTICO - 4"X2" - FORNECIMENTO E INSTALACAO</t>
  </si>
  <si>
    <t>10.01.07</t>
  </si>
  <si>
    <t>ESPELHO PLÁSTICO - 4"X4" - FORNECIMENTO E INSTALACAO</t>
  </si>
  <si>
    <t>10.01.08</t>
  </si>
  <si>
    <t>36,00</t>
  </si>
  <si>
    <t>10.01.09</t>
  </si>
  <si>
    <t>47,45</t>
  </si>
  <si>
    <t>10.01.10</t>
  </si>
  <si>
    <t>DISJUNTOR TERMOMAGNETICO TRIPOLAR PADRAO NEMA (AMERICANO) 60 A 100A 240V, FORNECIMENTO E INSTALACAO</t>
  </si>
  <si>
    <t>10.01.11</t>
  </si>
  <si>
    <t>CABO flexível de cobre isolado PVC resistente à chama 450/750 V 2,5 mm² - Fornecimento e Instalação</t>
  </si>
  <si>
    <t>10.01.12</t>
  </si>
  <si>
    <t>CABO flexível de cobre isolado PVC resistente à chama 450/750 V 4,0 mm² - Fornecimento e Instalação</t>
  </si>
  <si>
    <t>247,50</t>
  </si>
  <si>
    <t>10.01.13</t>
  </si>
  <si>
    <t>CABO flexível de cobre isolado PVC resistente à chama 0,6/1Kv 2,5 mm² - Fornecimento e Instalação</t>
  </si>
  <si>
    <t>148,13</t>
  </si>
  <si>
    <t>10.01.14</t>
  </si>
  <si>
    <t>CABO flexível de cobre isolado PVC resistente à chama 0,6/1Kv 4,0 mm² - Fornecimento e Instalação</t>
  </si>
  <si>
    <t>416,83</t>
  </si>
  <si>
    <t>10.01.15</t>
  </si>
  <si>
    <t>CABO flexível de cobre isolado PVC resistente à chama 0,6/1Kv 16,0 mm² - Fornecimento e Instalação</t>
  </si>
  <si>
    <t>231,53</t>
  </si>
  <si>
    <t>10.01.16</t>
  </si>
  <si>
    <t>RELÉ FOTOELÉTRICO, contato NF, 220V</t>
  </si>
  <si>
    <t>10.01.17</t>
  </si>
  <si>
    <t>TOMADA de embutir simples 2P+T 10A/250v, padrão brasileiro</t>
  </si>
  <si>
    <t>10.01.18</t>
  </si>
  <si>
    <t>TOMADA de embutir dupla 2P+T 10A/250v, padrão brasileiro</t>
  </si>
  <si>
    <t>47,00</t>
  </si>
  <si>
    <t>10.01.19</t>
  </si>
  <si>
    <t>IDR, tetrapolar 40A, sensibilidade 30mA</t>
  </si>
  <si>
    <t>10.01.20</t>
  </si>
  <si>
    <t>DPS 20kA</t>
  </si>
  <si>
    <t>10.01.21</t>
  </si>
  <si>
    <t>CONDULETE de PVC rígido encaixe para eletroduto rígido Ø 25 mm (3/4")</t>
  </si>
  <si>
    <t>18,00</t>
  </si>
  <si>
    <t>10.01.22</t>
  </si>
  <si>
    <t>INTERRUPTOR , duas teclas paralelo 10 A - 250 V</t>
  </si>
  <si>
    <t>10.01.23</t>
  </si>
  <si>
    <t>INTERRUPTOR , uma tecla paralelo 10 A - 250 V</t>
  </si>
  <si>
    <t>3,00</t>
  </si>
  <si>
    <t>10.01.24</t>
  </si>
  <si>
    <t>INTERRUPTOR , uma tecla simples 10 A - 250 V</t>
  </si>
  <si>
    <t>10,00</t>
  </si>
  <si>
    <t>10.01.25</t>
  </si>
  <si>
    <t>Módulo de tomada 2P+T para condulete conforme NBR 14136</t>
  </si>
  <si>
    <t>10.01.26</t>
  </si>
  <si>
    <t>INTERRUPTOR , duas teclas simples e uma tecla paralelo 10 A - 250 V</t>
  </si>
  <si>
    <t>10.01.27</t>
  </si>
  <si>
    <t>10.01.28</t>
  </si>
  <si>
    <t>CAIXA de passagem elétrica pré-moldada em concreto dimensões 30x30x30cm</t>
  </si>
  <si>
    <t>9,00</t>
  </si>
  <si>
    <t>10.01.29</t>
  </si>
  <si>
    <t>DUTO corrugado em PEAD (polietileno de alta densidade), para proteção de cabos subterrâneos Ø 1.1/4" (32 mm)</t>
  </si>
  <si>
    <t>100,38</t>
  </si>
  <si>
    <t xml:space="preserve">11 </t>
  </si>
  <si>
    <t>SERVIÇOS FINAIS</t>
  </si>
  <si>
    <t xml:space="preserve">11.01 </t>
  </si>
  <si>
    <t>Projetos As Built</t>
  </si>
  <si>
    <t>11.01.01</t>
  </si>
  <si>
    <t>Elaboração de Projeto As-Built de Instalações Elétricas</t>
  </si>
  <si>
    <t>M.O.</t>
  </si>
  <si>
    <t>214,47</t>
  </si>
  <si>
    <t xml:space="preserve">11.02 </t>
  </si>
  <si>
    <t>Serviços Finais</t>
  </si>
  <si>
    <t>11.02.01</t>
  </si>
  <si>
    <t>CARGA MANUAL DE ENTULHO EM CAMINHÃO BASCULANTE 6M³</t>
  </si>
  <si>
    <t>11.02.02</t>
  </si>
  <si>
    <t>LIMPEZA FINAL DA OBRA</t>
  </si>
  <si>
    <t>12</t>
  </si>
  <si>
    <t>ADMINISTRAÇÃO LOCAL DA OBRA</t>
  </si>
  <si>
    <t>12.01</t>
  </si>
  <si>
    <t>Administração Local da Obra (2 meses)</t>
  </si>
  <si>
    <t>ENGENHEIRO OU ARQUITETO /PLENO</t>
  </si>
  <si>
    <t>H</t>
  </si>
  <si>
    <t>BDI</t>
  </si>
  <si>
    <t>ADMINISTRAÇÃO DA OBRA</t>
  </si>
  <si>
    <t>TOTAL GERAL COM TAXAS E ADM</t>
  </si>
  <si>
    <t>MATERIAIS</t>
  </si>
  <si>
    <t>MÃO-DE-OBRA</t>
  </si>
  <si>
    <t>TOTAL PARCIAL SEM BDI E ADM</t>
  </si>
  <si>
    <t>PRAZOS DE GARANTIA:</t>
  </si>
  <si>
    <t>TOMADAS DE PREÇOS TRESC N. 002/2011</t>
  </si>
  <si>
    <t>A presente proposta tem como objeto a execução da 2ª etapa da construção da sede do Cartório Eleitoral de Curitibanos/SC, de acordo com as especificações constantes no edital licitatório referente à Tomada de Preços n. 002/2011.</t>
  </si>
  <si>
    <t>PREÇO UNIT. (R$)</t>
  </si>
  <si>
    <t>PREÇO TOT. (R$)</t>
  </si>
  <si>
    <t>TOMADA de embutir simples 2P+T 10A/250v, padrão brasileiro, para ambientes externos, grau de proteção IP44</t>
  </si>
  <si>
    <t>Antonio José Doin &amp; Cia Ltda</t>
  </si>
  <si>
    <t>CNPJ: 02.789.040/0001-90</t>
  </si>
  <si>
    <t>5996-7 CREA</t>
  </si>
  <si>
    <t>Prazo para garantia de mão-de-obra e serviços: 5 anos.</t>
  </si>
  <si>
    <t>Prazo para garantia de mão-de-obra e serviços subcontratados e sujeitos à garantia própria: 1 ano.</t>
  </si>
  <si>
    <t>Prazo para garantia de equipamentos e materiais:1 ano, exceto àqueles cuja garantia emitida pelo fabricante seja diversa desse período.</t>
  </si>
  <si>
    <t>EMPRESA (razão social): Antonio José Doin &amp; Cia Ltda</t>
  </si>
  <si>
    <t>ENDEREÇO: Rua Medeiros Filho, 261 - Bairro Centro - Curitibanos - SC</t>
  </si>
  <si>
    <t>E-mail: engenharia@doinecia.com.br</t>
  </si>
  <si>
    <t>Telefone/fax: (49) 3241.2010 e/ou 3245.0534</t>
  </si>
  <si>
    <t>Valor Total da Proposta:</t>
  </si>
  <si>
    <t>Valor dos Serviços:</t>
  </si>
  <si>
    <t>Valor dos Materiais:</t>
  </si>
  <si>
    <t>04.01.01 SINAPI 73792/001</t>
  </si>
  <si>
    <t>12.01.01 SINAPI</t>
  </si>
  <si>
    <t>06.01.02</t>
  </si>
  <si>
    <t>FECHADURA de embutir completa, para portas de banheiro, padrão de acabamento superior</t>
  </si>
  <si>
    <t>06.01.03</t>
  </si>
  <si>
    <t>FECHADURA de embutir completa, para portas internas, padrão de acabamento superior</t>
  </si>
  <si>
    <t>09.03.04 *</t>
  </si>
  <si>
    <t>Curitibanos, 03 de Junho de 2011</t>
  </si>
  <si>
    <t>Anderson Tell Doin</t>
  </si>
  <si>
    <t>CPF: 985.768.609-53</t>
  </si>
  <si>
    <t>( Cento e trinta e três mil, quatrocentos e quarenta e dois reais e  vinte e nove centavos)</t>
  </si>
  <si>
    <t>( Cinquenta e dois mil, Oitocentos e cinquenta e nove reais e setenta centavos)</t>
  </si>
  <si>
    <t>( Oitenta mil, quinhentos e oitenta e dois reais e cinquenta e nove centavos)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</si>
</sst>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</numFmts>
  <fonts count="3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Verdana"/>
      <family val="2"/>
    </font>
    <font>
      <b/>
      <i/>
      <sz val="11"/>
      <name val="Arial"/>
      <family val="2"/>
    </font>
    <font>
      <sz val="10"/>
      <color indexed="8"/>
      <name val="Arial Narrow"/>
      <family val="2"/>
    </font>
    <font>
      <b/>
      <i/>
      <sz val="25"/>
      <name val="Arial"/>
      <family val="2"/>
    </font>
    <font>
      <b/>
      <i/>
      <sz val="13"/>
      <name val="Arial"/>
      <family val="2"/>
    </font>
    <font>
      <b/>
      <i/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16" borderId="10" xfId="0" applyFont="1" applyFill="1" applyBorder="1" applyAlignment="1">
      <alignment horizontal="left" vertical="top" wrapText="1"/>
    </xf>
    <xf numFmtId="0" fontId="2" fillId="16" borderId="11" xfId="0" applyFont="1" applyFill="1" applyBorder="1" applyAlignment="1">
      <alignment vertical="top" wrapText="1"/>
    </xf>
    <xf numFmtId="0" fontId="2" fillId="16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horizontal="right" vertical="top" wrapText="1"/>
    </xf>
    <xf numFmtId="4" fontId="1" fillId="16" borderId="12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16" borderId="11" xfId="0" applyFon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49" fontId="2" fillId="16" borderId="10" xfId="0" applyNumberFormat="1" applyFont="1" applyFill="1" applyBorder="1" applyAlignment="1">
      <alignment horizontal="left" vertical="top" wrapText="1"/>
    </xf>
    <xf numFmtId="0" fontId="1" fillId="16" borderId="13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4" fontId="1" fillId="16" borderId="11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16" borderId="10" xfId="0" applyNumberFormat="1" applyFont="1" applyFill="1" applyBorder="1" applyAlignment="1">
      <alignment horizontal="center" vertical="top" wrapText="1"/>
    </xf>
    <xf numFmtId="4" fontId="3" fillId="16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0" fontId="2" fillId="16" borderId="14" xfId="0" applyFont="1" applyFill="1" applyBorder="1" applyAlignment="1">
      <alignment vertical="top" wrapText="1"/>
    </xf>
    <xf numFmtId="0" fontId="2" fillId="16" borderId="15" xfId="0" applyFont="1" applyFill="1" applyBorder="1" applyAlignment="1">
      <alignment vertical="top" wrapText="1"/>
    </xf>
    <xf numFmtId="0" fontId="2" fillId="16" borderId="16" xfId="0" applyFont="1" applyFill="1" applyBorder="1" applyAlignment="1">
      <alignment vertical="top" wrapText="1"/>
    </xf>
    <xf numFmtId="4" fontId="2" fillId="16" borderId="11" xfId="0" applyNumberFormat="1" applyFont="1" applyFill="1" applyBorder="1" applyAlignment="1">
      <alignment vertical="top" wrapText="1"/>
    </xf>
    <xf numFmtId="4" fontId="2" fillId="16" borderId="15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8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9" borderId="19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" fontId="2" fillId="9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vertical="top" wrapText="1"/>
    </xf>
    <xf numFmtId="0" fontId="2" fillId="9" borderId="11" xfId="0" applyNumberFormat="1" applyFont="1" applyFill="1" applyBorder="1" applyAlignment="1">
      <alignment vertical="top" wrapText="1"/>
    </xf>
    <xf numFmtId="4" fontId="2" fillId="9" borderId="10" xfId="0" applyNumberFormat="1" applyFont="1" applyFill="1" applyBorder="1" applyAlignment="1">
      <alignment horizontal="center" vertical="top" wrapText="1"/>
    </xf>
    <xf numFmtId="0" fontId="0" fillId="9" borderId="0" xfId="0" applyFill="1" applyAlignment="1">
      <alignment/>
    </xf>
    <xf numFmtId="4" fontId="1" fillId="9" borderId="11" xfId="0" applyNumberFormat="1" applyFont="1" applyFill="1" applyBorder="1" applyAlignment="1">
      <alignment horizontal="right" vertical="top" wrapText="1"/>
    </xf>
    <xf numFmtId="4" fontId="1" fillId="9" borderId="12" xfId="0" applyNumberFormat="1" applyFont="1" applyFill="1" applyBorder="1" applyAlignment="1">
      <alignment horizontal="right" vertical="top" wrapText="1"/>
    </xf>
    <xf numFmtId="4" fontId="2" fillId="9" borderId="12" xfId="0" applyNumberFormat="1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vertical="top"/>
    </xf>
    <xf numFmtId="4" fontId="2" fillId="9" borderId="12" xfId="0" applyNumberFormat="1" applyFont="1" applyFill="1" applyBorder="1" applyAlignment="1">
      <alignment horizontal="right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left" vertical="center" wrapText="1"/>
    </xf>
    <xf numFmtId="10" fontId="2" fillId="9" borderId="12" xfId="0" applyNumberFormat="1" applyFont="1" applyFill="1" applyBorder="1" applyAlignment="1">
      <alignment horizontal="center"/>
    </xf>
    <xf numFmtId="4" fontId="1" fillId="9" borderId="12" xfId="0" applyNumberFormat="1" applyFont="1" applyFill="1" applyBorder="1" applyAlignment="1">
      <alignment horizontal="center"/>
    </xf>
    <xf numFmtId="4" fontId="4" fillId="9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left"/>
    </xf>
    <xf numFmtId="0" fontId="13" fillId="0" borderId="14" xfId="0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4" fontId="13" fillId="0" borderId="0" xfId="45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16" fillId="0" borderId="15" xfId="0" applyNumberFormat="1" applyFont="1" applyFill="1" applyBorder="1" applyAlignment="1">
      <alignment horizontal="left"/>
    </xf>
    <xf numFmtId="43" fontId="0" fillId="9" borderId="0" xfId="51" applyFont="1" applyFill="1" applyAlignment="1">
      <alignment/>
    </xf>
    <xf numFmtId="171" fontId="0" fillId="9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9" borderId="1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3" fontId="6" fillId="9" borderId="22" xfId="51" applyFont="1" applyFill="1" applyBorder="1" applyAlignment="1">
      <alignment horizontal="center" vertical="center"/>
    </xf>
    <xf numFmtId="43" fontId="6" fillId="9" borderId="23" xfId="51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44" fontId="13" fillId="0" borderId="15" xfId="45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left" vertical="top" wrapText="1"/>
    </xf>
    <xf numFmtId="43" fontId="6" fillId="9" borderId="14" xfId="51" applyFont="1" applyFill="1" applyBorder="1" applyAlignment="1">
      <alignment horizontal="center" vertical="center"/>
    </xf>
    <xf numFmtId="43" fontId="6" fillId="9" borderId="16" xfId="51" applyFont="1" applyFill="1" applyBorder="1" applyAlignment="1">
      <alignment horizontal="center" vertical="center"/>
    </xf>
    <xf numFmtId="43" fontId="6" fillId="9" borderId="15" xfId="51" applyFont="1" applyFill="1" applyBorder="1" applyAlignment="1">
      <alignment horizontal="center" vertical="center"/>
    </xf>
    <xf numFmtId="0" fontId="0" fillId="0" borderId="0" xfId="0" applyFill="1" applyAlignment="1">
      <alignment horizontal="left" vertical="justify" wrapText="1"/>
    </xf>
    <xf numFmtId="0" fontId="0" fillId="0" borderId="0" xfId="0" applyAlignment="1">
      <alignment horizontal="left"/>
    </xf>
    <xf numFmtId="0" fontId="10" fillId="0" borderId="2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2</xdr:row>
      <xdr:rowOff>0</xdr:rowOff>
    </xdr:from>
    <xdr:to>
      <xdr:col>11</xdr:col>
      <xdr:colOff>0</xdr:colOff>
      <xdr:row>7</xdr:row>
      <xdr:rowOff>0</xdr:rowOff>
    </xdr:to>
    <xdr:pic>
      <xdr:nvPicPr>
        <xdr:cNvPr id="1" name="Imagem 2" descr="Pret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85775"/>
          <a:ext cx="3781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PageLayoutView="0" workbookViewId="0" topLeftCell="A179">
      <selection activeCell="O202" sqref="O202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8.57421875" style="0" customWidth="1"/>
    <col min="4" max="4" width="4.140625" style="0" customWidth="1"/>
    <col min="5" max="5" width="7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  <col min="10" max="10" width="14.7109375" style="0" customWidth="1"/>
    <col min="11" max="11" width="13.00390625" style="0" customWidth="1"/>
    <col min="13" max="14" width="9.28125" style="0" bestFit="1" customWidth="1"/>
  </cols>
  <sheetData>
    <row r="1" spans="1:11" ht="25.5" customHeight="1">
      <c r="A1" s="116" t="s">
        <v>354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12.7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15.75" customHeight="1">
      <c r="A3" s="133" t="s">
        <v>365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ht="15.75" customHeight="1">
      <c r="A4" s="43" t="s">
        <v>366</v>
      </c>
      <c r="B4" s="39"/>
      <c r="C4" s="39"/>
      <c r="D4" s="39"/>
      <c r="E4" s="40"/>
      <c r="F4" s="39"/>
      <c r="G4" s="39"/>
      <c r="H4" s="39"/>
      <c r="I4" s="39"/>
      <c r="J4" s="39"/>
      <c r="K4" s="44"/>
    </row>
    <row r="5" spans="1:11" ht="15.75" customHeight="1">
      <c r="A5" s="136" t="s">
        <v>360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1" ht="15" customHeight="1">
      <c r="A6" s="136" t="s">
        <v>367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</row>
    <row r="7" spans="1:11" ht="17.25" customHeight="1">
      <c r="A7" s="139" t="s">
        <v>368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1" ht="17.25" customHeight="1">
      <c r="A8" s="45"/>
      <c r="B8" s="21"/>
      <c r="C8" s="21"/>
      <c r="D8" s="21"/>
      <c r="E8" s="21"/>
      <c r="F8" s="21"/>
      <c r="G8" s="21"/>
      <c r="H8" s="21"/>
      <c r="I8" s="21"/>
      <c r="J8" s="21"/>
      <c r="K8" s="46"/>
    </row>
    <row r="9" spans="1:11" ht="30.75" customHeight="1">
      <c r="A9" s="142" t="s">
        <v>355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</row>
    <row r="10" spans="1:11" ht="18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7"/>
    </row>
    <row r="11" spans="1:11" ht="12.75">
      <c r="A11" s="120" t="s">
        <v>353</v>
      </c>
      <c r="B11" s="121"/>
      <c r="C11" s="79"/>
      <c r="D11" s="79"/>
      <c r="E11" s="80"/>
      <c r="F11" s="79"/>
      <c r="G11" s="79"/>
      <c r="H11" s="79"/>
      <c r="I11" s="79"/>
      <c r="J11" s="79"/>
      <c r="K11" s="81"/>
    </row>
    <row r="12" spans="1:11" ht="14.25" customHeight="1">
      <c r="A12" s="123" t="s">
        <v>362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15" customHeight="1">
      <c r="A13" s="123" t="s">
        <v>363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15" customHeight="1">
      <c r="A14" s="148" t="s">
        <v>364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</row>
    <row r="15" spans="1:11" ht="12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7"/>
    </row>
    <row r="16" spans="1:11" ht="12.75">
      <c r="A16" s="48"/>
      <c r="B16" s="49"/>
      <c r="C16" s="49"/>
      <c r="D16" s="49"/>
      <c r="E16" s="50"/>
      <c r="F16" s="128" t="s">
        <v>350</v>
      </c>
      <c r="G16" s="129"/>
      <c r="H16" s="130" t="s">
        <v>351</v>
      </c>
      <c r="I16" s="129"/>
      <c r="J16" s="50"/>
      <c r="K16" s="51"/>
    </row>
    <row r="17" spans="1:11" ht="38.25">
      <c r="A17" s="52" t="s">
        <v>0</v>
      </c>
      <c r="B17" s="53" t="s">
        <v>1</v>
      </c>
      <c r="C17" s="53" t="s">
        <v>2</v>
      </c>
      <c r="D17" s="53" t="s">
        <v>3</v>
      </c>
      <c r="E17" s="54" t="s">
        <v>4</v>
      </c>
      <c r="F17" s="54" t="s">
        <v>356</v>
      </c>
      <c r="G17" s="54" t="s">
        <v>357</v>
      </c>
      <c r="H17" s="54" t="s">
        <v>356</v>
      </c>
      <c r="I17" s="54" t="s">
        <v>357</v>
      </c>
      <c r="J17" s="54" t="s">
        <v>5</v>
      </c>
      <c r="K17" s="54" t="s">
        <v>6</v>
      </c>
    </row>
    <row r="18" spans="1:11" ht="15">
      <c r="A18" s="1" t="s">
        <v>7</v>
      </c>
      <c r="B18" s="2" t="s">
        <v>8</v>
      </c>
      <c r="C18" s="2"/>
      <c r="D18" s="2"/>
      <c r="E18" s="3"/>
      <c r="F18" s="3"/>
      <c r="G18" s="33"/>
      <c r="H18" s="3"/>
      <c r="I18" s="3"/>
      <c r="J18" s="3"/>
      <c r="K18" s="24">
        <f>K19</f>
        <v>441.84</v>
      </c>
    </row>
    <row r="19" spans="1:11" s="66" customFormat="1" ht="12.75">
      <c r="A19" s="62" t="s">
        <v>9</v>
      </c>
      <c r="B19" s="63" t="s">
        <v>10</v>
      </c>
      <c r="C19" s="63"/>
      <c r="D19" s="63"/>
      <c r="E19" s="64"/>
      <c r="F19" s="64"/>
      <c r="G19" s="64"/>
      <c r="H19" s="64"/>
      <c r="I19" s="64"/>
      <c r="J19" s="64"/>
      <c r="K19" s="65">
        <f>K20</f>
        <v>441.84</v>
      </c>
    </row>
    <row r="20" spans="1:11" ht="25.5">
      <c r="A20" s="4" t="s">
        <v>11</v>
      </c>
      <c r="B20" s="5" t="s">
        <v>12</v>
      </c>
      <c r="C20" s="6" t="s">
        <v>13</v>
      </c>
      <c r="D20" s="6" t="s">
        <v>14</v>
      </c>
      <c r="E20" s="22" t="s">
        <v>15</v>
      </c>
      <c r="F20" s="72">
        <v>196.2</v>
      </c>
      <c r="G20" s="22">
        <f>E20*F20</f>
        <v>392.4</v>
      </c>
      <c r="H20" s="72">
        <v>24.72</v>
      </c>
      <c r="I20" s="22">
        <f>E20*H20</f>
        <v>49.44</v>
      </c>
      <c r="J20" s="22">
        <f>F20+H20</f>
        <v>220.92</v>
      </c>
      <c r="K20" s="23">
        <f>E20*J20</f>
        <v>441.84</v>
      </c>
    </row>
    <row r="21" spans="1:11" ht="15" customHeight="1">
      <c r="A21" s="1" t="s">
        <v>16</v>
      </c>
      <c r="B21" s="30" t="s">
        <v>17</v>
      </c>
      <c r="C21" s="31"/>
      <c r="D21" s="31"/>
      <c r="E21" s="31"/>
      <c r="F21" s="31"/>
      <c r="G21" s="34"/>
      <c r="H21" s="31"/>
      <c r="I21" s="34"/>
      <c r="J21" s="32"/>
      <c r="K21" s="25">
        <f>K22+K31+K47</f>
        <v>24497.3042</v>
      </c>
    </row>
    <row r="22" spans="1:11" s="66" customFormat="1" ht="12.75">
      <c r="A22" s="62" t="s">
        <v>18</v>
      </c>
      <c r="B22" s="63" t="s">
        <v>19</v>
      </c>
      <c r="C22" s="63"/>
      <c r="D22" s="63"/>
      <c r="E22" s="64"/>
      <c r="F22" s="64"/>
      <c r="G22" s="67"/>
      <c r="H22" s="64"/>
      <c r="I22" s="67"/>
      <c r="J22" s="68"/>
      <c r="K22" s="69">
        <f>SUM(K23:K30)</f>
        <v>4458.6514</v>
      </c>
    </row>
    <row r="23" spans="1:11" ht="38.25">
      <c r="A23" s="4" t="s">
        <v>20</v>
      </c>
      <c r="B23" s="5" t="s">
        <v>21</v>
      </c>
      <c r="C23" s="6" t="s">
        <v>13</v>
      </c>
      <c r="D23" s="6" t="s">
        <v>22</v>
      </c>
      <c r="E23" s="22" t="s">
        <v>23</v>
      </c>
      <c r="F23" s="72">
        <v>180.63</v>
      </c>
      <c r="G23" s="22">
        <f aca="true" t="shared" si="0" ref="G23:G30">E23*F23</f>
        <v>229.4001</v>
      </c>
      <c r="H23" s="72">
        <v>38.3</v>
      </c>
      <c r="I23" s="22">
        <f aca="true" t="shared" si="1" ref="I23:I30">E23*H23</f>
        <v>48.641</v>
      </c>
      <c r="J23" s="22">
        <f aca="true" t="shared" si="2" ref="J23:J30">F23+H23</f>
        <v>218.93</v>
      </c>
      <c r="K23" s="23">
        <f aca="true" t="shared" si="3" ref="K23:K30">E23*J23</f>
        <v>278.04110000000003</v>
      </c>
    </row>
    <row r="24" spans="1:11" ht="38.25">
      <c r="A24" s="4" t="s">
        <v>24</v>
      </c>
      <c r="B24" s="5" t="s">
        <v>25</v>
      </c>
      <c r="C24" s="6" t="s">
        <v>13</v>
      </c>
      <c r="D24" s="6" t="s">
        <v>26</v>
      </c>
      <c r="E24" s="22" t="s">
        <v>27</v>
      </c>
      <c r="F24" s="72">
        <v>5.15</v>
      </c>
      <c r="G24" s="22">
        <f t="shared" si="0"/>
        <v>87.55000000000001</v>
      </c>
      <c r="H24" s="72">
        <v>1.61</v>
      </c>
      <c r="I24" s="22">
        <f t="shared" si="1"/>
        <v>27.37</v>
      </c>
      <c r="J24" s="22">
        <f t="shared" si="2"/>
        <v>6.760000000000001</v>
      </c>
      <c r="K24" s="23">
        <f t="shared" si="3"/>
        <v>114.92000000000002</v>
      </c>
    </row>
    <row r="25" spans="1:11" ht="38.25">
      <c r="A25" s="4" t="s">
        <v>28</v>
      </c>
      <c r="B25" s="5" t="s">
        <v>29</v>
      </c>
      <c r="C25" s="6" t="s">
        <v>13</v>
      </c>
      <c r="D25" s="6" t="s">
        <v>22</v>
      </c>
      <c r="E25" s="22">
        <v>6.62</v>
      </c>
      <c r="F25" s="72">
        <v>0</v>
      </c>
      <c r="G25" s="22">
        <f t="shared" si="0"/>
        <v>0</v>
      </c>
      <c r="H25" s="72">
        <v>19.15</v>
      </c>
      <c r="I25" s="22">
        <f t="shared" si="1"/>
        <v>126.773</v>
      </c>
      <c r="J25" s="22">
        <f t="shared" si="2"/>
        <v>19.15</v>
      </c>
      <c r="K25" s="23">
        <f t="shared" si="3"/>
        <v>126.773</v>
      </c>
    </row>
    <row r="26" spans="1:11" ht="25.5">
      <c r="A26" s="4" t="s">
        <v>30</v>
      </c>
      <c r="B26" s="5" t="s">
        <v>31</v>
      </c>
      <c r="C26" s="6" t="s">
        <v>13</v>
      </c>
      <c r="D26" s="6" t="s">
        <v>22</v>
      </c>
      <c r="E26" s="22" t="s">
        <v>32</v>
      </c>
      <c r="F26" s="72">
        <v>25.94</v>
      </c>
      <c r="G26" s="22">
        <f t="shared" si="0"/>
        <v>399.47600000000006</v>
      </c>
      <c r="H26" s="72">
        <v>0</v>
      </c>
      <c r="I26" s="22">
        <f t="shared" si="1"/>
        <v>0</v>
      </c>
      <c r="J26" s="22">
        <f t="shared" si="2"/>
        <v>25.94</v>
      </c>
      <c r="K26" s="23">
        <f t="shared" si="3"/>
        <v>399.47600000000006</v>
      </c>
    </row>
    <row r="27" spans="1:11" ht="63.75">
      <c r="A27" s="4" t="s">
        <v>33</v>
      </c>
      <c r="B27" s="5" t="s">
        <v>34</v>
      </c>
      <c r="C27" s="6" t="s">
        <v>13</v>
      </c>
      <c r="D27" s="6" t="s">
        <v>14</v>
      </c>
      <c r="E27" s="22">
        <v>45.36</v>
      </c>
      <c r="F27" s="72">
        <v>7.39</v>
      </c>
      <c r="G27" s="22">
        <f t="shared" si="0"/>
        <v>335.2104</v>
      </c>
      <c r="H27" s="72">
        <v>21.45</v>
      </c>
      <c r="I27" s="22">
        <f t="shared" si="1"/>
        <v>972.972</v>
      </c>
      <c r="J27" s="22">
        <f t="shared" si="2"/>
        <v>28.84</v>
      </c>
      <c r="K27" s="23">
        <f t="shared" si="3"/>
        <v>1308.1824</v>
      </c>
    </row>
    <row r="28" spans="1:11" ht="76.5">
      <c r="A28" s="4" t="s">
        <v>35</v>
      </c>
      <c r="B28" s="5" t="s">
        <v>36</v>
      </c>
      <c r="C28" s="6" t="s">
        <v>13</v>
      </c>
      <c r="D28" s="6" t="s">
        <v>22</v>
      </c>
      <c r="E28" s="22" t="s">
        <v>37</v>
      </c>
      <c r="F28" s="72">
        <v>286.56</v>
      </c>
      <c r="G28" s="22">
        <f t="shared" si="0"/>
        <v>1332.5040000000001</v>
      </c>
      <c r="H28" s="72">
        <v>33.22</v>
      </c>
      <c r="I28" s="22">
        <f t="shared" si="1"/>
        <v>154.473</v>
      </c>
      <c r="J28" s="22">
        <f t="shared" si="2"/>
        <v>319.78</v>
      </c>
      <c r="K28" s="23">
        <f t="shared" si="3"/>
        <v>1486.977</v>
      </c>
    </row>
    <row r="29" spans="1:11" ht="12.75">
      <c r="A29" s="4" t="s">
        <v>38</v>
      </c>
      <c r="B29" s="5" t="s">
        <v>39</v>
      </c>
      <c r="C29" s="6" t="s">
        <v>13</v>
      </c>
      <c r="D29" s="6" t="s">
        <v>22</v>
      </c>
      <c r="E29" s="22" t="s">
        <v>23</v>
      </c>
      <c r="F29" s="72">
        <v>67.2</v>
      </c>
      <c r="G29" s="22">
        <f t="shared" si="0"/>
        <v>85.34400000000001</v>
      </c>
      <c r="H29" s="72">
        <v>12.77</v>
      </c>
      <c r="I29" s="22">
        <f t="shared" si="1"/>
        <v>16.2179</v>
      </c>
      <c r="J29" s="22">
        <f t="shared" si="2"/>
        <v>79.97</v>
      </c>
      <c r="K29" s="23">
        <f t="shared" si="3"/>
        <v>101.5619</v>
      </c>
    </row>
    <row r="30" spans="1:11" ht="51">
      <c r="A30" s="4" t="s">
        <v>40</v>
      </c>
      <c r="B30" s="5" t="s">
        <v>41</v>
      </c>
      <c r="C30" s="6" t="s">
        <v>13</v>
      </c>
      <c r="D30" s="6" t="s">
        <v>26</v>
      </c>
      <c r="E30" s="22" t="s">
        <v>42</v>
      </c>
      <c r="F30" s="72">
        <v>4.63</v>
      </c>
      <c r="G30" s="22">
        <f t="shared" si="0"/>
        <v>476.89</v>
      </c>
      <c r="H30" s="72">
        <v>1.61</v>
      </c>
      <c r="I30" s="22">
        <f t="shared" si="1"/>
        <v>165.83</v>
      </c>
      <c r="J30" s="22">
        <f t="shared" si="2"/>
        <v>6.24</v>
      </c>
      <c r="K30" s="23">
        <f t="shared" si="3"/>
        <v>642.72</v>
      </c>
    </row>
    <row r="31" spans="1:11" s="66" customFormat="1" ht="12.75">
      <c r="A31" s="62" t="s">
        <v>43</v>
      </c>
      <c r="B31" s="63" t="s">
        <v>44</v>
      </c>
      <c r="C31" s="63"/>
      <c r="D31" s="63"/>
      <c r="E31" s="64"/>
      <c r="F31" s="64"/>
      <c r="G31" s="67"/>
      <c r="H31" s="64"/>
      <c r="I31" s="67"/>
      <c r="J31" s="68"/>
      <c r="K31" s="69">
        <f>SUM(K32:K46)</f>
        <v>12654.008</v>
      </c>
    </row>
    <row r="32" spans="1:11" ht="38.25">
      <c r="A32" s="4" t="s">
        <v>45</v>
      </c>
      <c r="B32" s="5" t="s">
        <v>21</v>
      </c>
      <c r="C32" s="6" t="s">
        <v>13</v>
      </c>
      <c r="D32" s="6" t="s">
        <v>22</v>
      </c>
      <c r="E32" s="22" t="s">
        <v>46</v>
      </c>
      <c r="F32" s="72">
        <v>180.63</v>
      </c>
      <c r="G32" s="22">
        <f aca="true" t="shared" si="4" ref="G32:G46">E32*F32</f>
        <v>540.0837</v>
      </c>
      <c r="H32" s="72">
        <v>38.3</v>
      </c>
      <c r="I32" s="22">
        <f aca="true" t="shared" si="5" ref="I32:I46">E32*H32</f>
        <v>114.517</v>
      </c>
      <c r="J32" s="22">
        <f aca="true" t="shared" si="6" ref="J32:J46">F32+H32</f>
        <v>218.93</v>
      </c>
      <c r="K32" s="23">
        <f aca="true" t="shared" si="7" ref="K32:K46">E32*J32</f>
        <v>654.6007000000001</v>
      </c>
    </row>
    <row r="33" spans="1:11" ht="38.25">
      <c r="A33" s="4" t="s">
        <v>47</v>
      </c>
      <c r="B33" s="5" t="s">
        <v>48</v>
      </c>
      <c r="C33" s="6" t="s">
        <v>13</v>
      </c>
      <c r="D33" s="6" t="s">
        <v>14</v>
      </c>
      <c r="E33" s="22" t="s">
        <v>49</v>
      </c>
      <c r="F33" s="72">
        <v>15.21</v>
      </c>
      <c r="G33" s="22">
        <f t="shared" si="4"/>
        <v>836.5500000000001</v>
      </c>
      <c r="H33" s="72">
        <v>14.69</v>
      </c>
      <c r="I33" s="22">
        <f t="shared" si="5"/>
        <v>807.9499999999999</v>
      </c>
      <c r="J33" s="22">
        <f t="shared" si="6"/>
        <v>29.9</v>
      </c>
      <c r="K33" s="23">
        <f t="shared" si="7"/>
        <v>1644.5</v>
      </c>
    </row>
    <row r="34" spans="1:11" ht="38.25">
      <c r="A34" s="4" t="s">
        <v>50</v>
      </c>
      <c r="B34" s="5" t="s">
        <v>51</v>
      </c>
      <c r="C34" s="6" t="s">
        <v>13</v>
      </c>
      <c r="D34" s="6" t="s">
        <v>14</v>
      </c>
      <c r="E34" s="22" t="s">
        <v>49</v>
      </c>
      <c r="F34" s="72">
        <v>5.5</v>
      </c>
      <c r="G34" s="22">
        <f t="shared" si="4"/>
        <v>302.5</v>
      </c>
      <c r="H34" s="72">
        <v>6.92</v>
      </c>
      <c r="I34" s="22">
        <f t="shared" si="5"/>
        <v>380.6</v>
      </c>
      <c r="J34" s="22">
        <f t="shared" si="6"/>
        <v>12.42</v>
      </c>
      <c r="K34" s="23">
        <f t="shared" si="7"/>
        <v>683.1</v>
      </c>
    </row>
    <row r="35" spans="1:11" ht="38.25">
      <c r="A35" s="4" t="s">
        <v>52</v>
      </c>
      <c r="B35" s="5" t="s">
        <v>25</v>
      </c>
      <c r="C35" s="6" t="s">
        <v>13</v>
      </c>
      <c r="D35" s="6" t="s">
        <v>26</v>
      </c>
      <c r="E35" s="22" t="s">
        <v>53</v>
      </c>
      <c r="F35" s="72">
        <v>5.15</v>
      </c>
      <c r="G35" s="22">
        <f t="shared" si="4"/>
        <v>494.40000000000003</v>
      </c>
      <c r="H35" s="72">
        <v>1.61</v>
      </c>
      <c r="I35" s="22">
        <f t="shared" si="5"/>
        <v>154.56</v>
      </c>
      <c r="J35" s="22">
        <f t="shared" si="6"/>
        <v>6.760000000000001</v>
      </c>
      <c r="K35" s="23">
        <f t="shared" si="7"/>
        <v>648.96</v>
      </c>
    </row>
    <row r="36" spans="1:11" ht="38.25">
      <c r="A36" s="4" t="s">
        <v>54</v>
      </c>
      <c r="B36" s="5" t="s">
        <v>29</v>
      </c>
      <c r="C36" s="6" t="s">
        <v>13</v>
      </c>
      <c r="D36" s="6" t="s">
        <v>22</v>
      </c>
      <c r="E36" s="22">
        <v>44</v>
      </c>
      <c r="F36" s="72">
        <v>0</v>
      </c>
      <c r="G36" s="22">
        <f t="shared" si="4"/>
        <v>0</v>
      </c>
      <c r="H36" s="72">
        <v>19.15</v>
      </c>
      <c r="I36" s="22">
        <f t="shared" si="5"/>
        <v>842.5999999999999</v>
      </c>
      <c r="J36" s="22">
        <f t="shared" si="6"/>
        <v>19.15</v>
      </c>
      <c r="K36" s="23">
        <f t="shared" si="7"/>
        <v>842.5999999999999</v>
      </c>
    </row>
    <row r="37" spans="1:11" ht="25.5">
      <c r="A37" s="4" t="s">
        <v>55</v>
      </c>
      <c r="B37" s="5" t="s">
        <v>31</v>
      </c>
      <c r="C37" s="6" t="s">
        <v>13</v>
      </c>
      <c r="D37" s="6" t="s">
        <v>22</v>
      </c>
      <c r="E37" s="22">
        <v>67.3</v>
      </c>
      <c r="F37" s="72">
        <v>25.94</v>
      </c>
      <c r="G37" s="22">
        <f t="shared" si="4"/>
        <v>1745.762</v>
      </c>
      <c r="H37" s="72">
        <v>0</v>
      </c>
      <c r="I37" s="22">
        <f t="shared" si="5"/>
        <v>0</v>
      </c>
      <c r="J37" s="22">
        <f t="shared" si="6"/>
        <v>25.94</v>
      </c>
      <c r="K37" s="23">
        <f t="shared" si="7"/>
        <v>1745.762</v>
      </c>
    </row>
    <row r="38" spans="1:11" ht="63.75">
      <c r="A38" s="4" t="s">
        <v>56</v>
      </c>
      <c r="B38" s="5" t="s">
        <v>34</v>
      </c>
      <c r="C38" s="6" t="s">
        <v>13</v>
      </c>
      <c r="D38" s="6" t="s">
        <v>14</v>
      </c>
      <c r="E38" s="22">
        <v>44.4</v>
      </c>
      <c r="F38" s="72">
        <v>7.39</v>
      </c>
      <c r="G38" s="22">
        <f t="shared" si="4"/>
        <v>328.116</v>
      </c>
      <c r="H38" s="72">
        <v>21.45</v>
      </c>
      <c r="I38" s="22">
        <f t="shared" si="5"/>
        <v>952.3799999999999</v>
      </c>
      <c r="J38" s="22">
        <f t="shared" si="6"/>
        <v>28.84</v>
      </c>
      <c r="K38" s="23">
        <f t="shared" si="7"/>
        <v>1280.4959999999999</v>
      </c>
    </row>
    <row r="39" spans="1:11" ht="76.5">
      <c r="A39" s="4" t="s">
        <v>57</v>
      </c>
      <c r="B39" s="5" t="s">
        <v>36</v>
      </c>
      <c r="C39" s="6" t="s">
        <v>13</v>
      </c>
      <c r="D39" s="6" t="s">
        <v>22</v>
      </c>
      <c r="E39" s="22">
        <v>14.55</v>
      </c>
      <c r="F39" s="72">
        <v>286.56</v>
      </c>
      <c r="G39" s="22">
        <f t="shared" si="4"/>
        <v>4169.448</v>
      </c>
      <c r="H39" s="72">
        <v>33.22</v>
      </c>
      <c r="I39" s="22">
        <f t="shared" si="5"/>
        <v>483.351</v>
      </c>
      <c r="J39" s="22">
        <f t="shared" si="6"/>
        <v>319.78</v>
      </c>
      <c r="K39" s="23">
        <f t="shared" si="7"/>
        <v>4652.799</v>
      </c>
    </row>
    <row r="40" spans="1:11" ht="12.75">
      <c r="A40" s="55"/>
      <c r="B40" s="56"/>
      <c r="C40" s="57"/>
      <c r="D40" s="57"/>
      <c r="E40" s="58"/>
      <c r="F40" s="60"/>
      <c r="G40" s="60"/>
      <c r="H40" s="60"/>
      <c r="I40" s="58"/>
      <c r="J40" s="58"/>
      <c r="K40" s="59"/>
    </row>
    <row r="41" spans="1:11" ht="12.75">
      <c r="A41" s="55"/>
      <c r="B41" s="56"/>
      <c r="C41" s="57"/>
      <c r="D41" s="57"/>
      <c r="E41" s="58"/>
      <c r="F41" s="60"/>
      <c r="G41" s="60"/>
      <c r="H41" s="60"/>
      <c r="I41" s="58"/>
      <c r="J41" s="58"/>
      <c r="K41" s="59"/>
    </row>
    <row r="42" spans="1:11" ht="13.5" thickBo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7"/>
    </row>
    <row r="43" spans="1:11" ht="12.75">
      <c r="A43" s="48"/>
      <c r="B43" s="49"/>
      <c r="C43" s="49"/>
      <c r="D43" s="49"/>
      <c r="E43" s="50"/>
      <c r="F43" s="114" t="s">
        <v>350</v>
      </c>
      <c r="G43" s="115"/>
      <c r="H43" s="114" t="s">
        <v>351</v>
      </c>
      <c r="I43" s="115"/>
      <c r="J43" s="50"/>
      <c r="K43" s="51"/>
    </row>
    <row r="44" spans="1:11" ht="38.25">
      <c r="A44" s="52" t="s">
        <v>0</v>
      </c>
      <c r="B44" s="53" t="s">
        <v>1</v>
      </c>
      <c r="C44" s="53" t="s">
        <v>2</v>
      </c>
      <c r="D44" s="53" t="s">
        <v>3</v>
      </c>
      <c r="E44" s="54" t="s">
        <v>4</v>
      </c>
      <c r="F44" s="54" t="s">
        <v>356</v>
      </c>
      <c r="G44" s="54" t="s">
        <v>357</v>
      </c>
      <c r="H44" s="54" t="s">
        <v>356</v>
      </c>
      <c r="I44" s="54" t="s">
        <v>357</v>
      </c>
      <c r="J44" s="54" t="s">
        <v>5</v>
      </c>
      <c r="K44" s="54" t="s">
        <v>6</v>
      </c>
    </row>
    <row r="45" spans="1:11" ht="12.75">
      <c r="A45" s="4" t="s">
        <v>58</v>
      </c>
      <c r="B45" s="5" t="s">
        <v>39</v>
      </c>
      <c r="C45" s="6" t="s">
        <v>13</v>
      </c>
      <c r="D45" s="6" t="s">
        <v>22</v>
      </c>
      <c r="E45" s="22" t="s">
        <v>46</v>
      </c>
      <c r="F45" s="72">
        <v>67.2</v>
      </c>
      <c r="G45" s="22">
        <f t="shared" si="4"/>
        <v>200.92800000000003</v>
      </c>
      <c r="H45" s="72">
        <v>12.77</v>
      </c>
      <c r="I45" s="22">
        <f t="shared" si="5"/>
        <v>38.1823</v>
      </c>
      <c r="J45" s="22">
        <f t="shared" si="6"/>
        <v>79.97</v>
      </c>
      <c r="K45" s="23">
        <f t="shared" si="7"/>
        <v>239.11030000000002</v>
      </c>
    </row>
    <row r="46" spans="1:11" ht="51">
      <c r="A46" s="4" t="s">
        <v>59</v>
      </c>
      <c r="B46" s="5" t="s">
        <v>41</v>
      </c>
      <c r="C46" s="6" t="s">
        <v>13</v>
      </c>
      <c r="D46" s="6" t="s">
        <v>26</v>
      </c>
      <c r="E46" s="22" t="s">
        <v>60</v>
      </c>
      <c r="F46" s="72">
        <v>4.63</v>
      </c>
      <c r="G46" s="22">
        <f t="shared" si="4"/>
        <v>194.46</v>
      </c>
      <c r="H46" s="72">
        <v>1.61</v>
      </c>
      <c r="I46" s="22">
        <f t="shared" si="5"/>
        <v>67.62</v>
      </c>
      <c r="J46" s="22">
        <f t="shared" si="6"/>
        <v>6.24</v>
      </c>
      <c r="K46" s="23">
        <f t="shared" si="7"/>
        <v>262.08</v>
      </c>
    </row>
    <row r="47" spans="1:11" s="66" customFormat="1" ht="12.75">
      <c r="A47" s="62" t="s">
        <v>61</v>
      </c>
      <c r="B47" s="70" t="s">
        <v>62</v>
      </c>
      <c r="C47" s="70"/>
      <c r="D47" s="63"/>
      <c r="E47" s="64"/>
      <c r="F47" s="64"/>
      <c r="G47" s="67"/>
      <c r="H47" s="64"/>
      <c r="I47" s="67"/>
      <c r="J47" s="68"/>
      <c r="K47" s="69">
        <f>SUM(K48:K57)</f>
        <v>7384.6448</v>
      </c>
    </row>
    <row r="48" spans="1:11" ht="38.25">
      <c r="A48" s="4" t="s">
        <v>63</v>
      </c>
      <c r="B48" s="5" t="s">
        <v>21</v>
      </c>
      <c r="C48" s="6" t="s">
        <v>13</v>
      </c>
      <c r="D48" s="6" t="s">
        <v>22</v>
      </c>
      <c r="E48" s="22" t="s">
        <v>64</v>
      </c>
      <c r="F48" s="72">
        <v>180.63</v>
      </c>
      <c r="G48" s="22">
        <f aca="true" t="shared" si="8" ref="G48:G57">E48*F48</f>
        <v>171.5985</v>
      </c>
      <c r="H48" s="72">
        <v>38.3</v>
      </c>
      <c r="I48" s="22">
        <f aca="true" t="shared" si="9" ref="I48:I57">E48*H48</f>
        <v>36.385</v>
      </c>
      <c r="J48" s="22">
        <f aca="true" t="shared" si="10" ref="J48:J56">F48+H48</f>
        <v>218.93</v>
      </c>
      <c r="K48" s="23">
        <f aca="true" t="shared" si="11" ref="K48:K56">E48*J48</f>
        <v>207.9835</v>
      </c>
    </row>
    <row r="49" spans="1:11" ht="38.25">
      <c r="A49" s="4" t="s">
        <v>65</v>
      </c>
      <c r="B49" s="5" t="s">
        <v>25</v>
      </c>
      <c r="C49" s="6" t="s">
        <v>13</v>
      </c>
      <c r="D49" s="6" t="s">
        <v>26</v>
      </c>
      <c r="E49" s="22" t="s">
        <v>66</v>
      </c>
      <c r="F49" s="72">
        <v>5.15</v>
      </c>
      <c r="G49" s="22">
        <f t="shared" si="8"/>
        <v>570.517</v>
      </c>
      <c r="H49" s="72">
        <v>1.61</v>
      </c>
      <c r="I49" s="22">
        <f t="shared" si="9"/>
        <v>178.35580000000002</v>
      </c>
      <c r="J49" s="22">
        <f t="shared" si="10"/>
        <v>6.760000000000001</v>
      </c>
      <c r="K49" s="23">
        <f t="shared" si="11"/>
        <v>748.8728000000001</v>
      </c>
    </row>
    <row r="50" spans="1:11" ht="38.25">
      <c r="A50" s="4" t="s">
        <v>67</v>
      </c>
      <c r="B50" s="5" t="s">
        <v>29</v>
      </c>
      <c r="C50" s="6" t="s">
        <v>13</v>
      </c>
      <c r="D50" s="6" t="s">
        <v>22</v>
      </c>
      <c r="E50" s="22" t="s">
        <v>68</v>
      </c>
      <c r="F50" s="72">
        <v>0</v>
      </c>
      <c r="G50" s="22">
        <f t="shared" si="8"/>
        <v>0</v>
      </c>
      <c r="H50" s="72">
        <v>19.15</v>
      </c>
      <c r="I50" s="22">
        <f t="shared" si="9"/>
        <v>145.54</v>
      </c>
      <c r="J50" s="22">
        <f t="shared" si="10"/>
        <v>19.15</v>
      </c>
      <c r="K50" s="23">
        <f t="shared" si="11"/>
        <v>145.54</v>
      </c>
    </row>
    <row r="51" spans="1:11" ht="76.5">
      <c r="A51" s="4" t="s">
        <v>69</v>
      </c>
      <c r="B51" s="5" t="s">
        <v>70</v>
      </c>
      <c r="C51" s="6" t="s">
        <v>13</v>
      </c>
      <c r="D51" s="6" t="s">
        <v>14</v>
      </c>
      <c r="E51" s="22" t="s">
        <v>71</v>
      </c>
      <c r="F51" s="72">
        <v>48.93</v>
      </c>
      <c r="G51" s="22">
        <f t="shared" si="8"/>
        <v>1272.18</v>
      </c>
      <c r="H51" s="72">
        <v>13.85</v>
      </c>
      <c r="I51" s="22">
        <f t="shared" si="9"/>
        <v>360.09999999999997</v>
      </c>
      <c r="J51" s="22">
        <f t="shared" si="10"/>
        <v>62.78</v>
      </c>
      <c r="K51" s="23">
        <f t="shared" si="11"/>
        <v>1632.28</v>
      </c>
    </row>
    <row r="52" spans="1:11" ht="25.5">
      <c r="A52" s="4" t="s">
        <v>72</v>
      </c>
      <c r="B52" s="5" t="s">
        <v>31</v>
      </c>
      <c r="C52" s="6" t="s">
        <v>13</v>
      </c>
      <c r="D52" s="6" t="s">
        <v>22</v>
      </c>
      <c r="E52" s="22" t="s">
        <v>73</v>
      </c>
      <c r="F52" s="72">
        <v>25.94</v>
      </c>
      <c r="G52" s="22">
        <f t="shared" si="8"/>
        <v>1003.8780000000002</v>
      </c>
      <c r="H52" s="72">
        <v>0</v>
      </c>
      <c r="I52" s="22">
        <f t="shared" si="9"/>
        <v>0</v>
      </c>
      <c r="J52" s="22">
        <f t="shared" si="10"/>
        <v>25.94</v>
      </c>
      <c r="K52" s="23">
        <f t="shared" si="11"/>
        <v>1003.8780000000002</v>
      </c>
    </row>
    <row r="53" spans="1:11" ht="63.75">
      <c r="A53" s="4" t="s">
        <v>74</v>
      </c>
      <c r="B53" s="5" t="s">
        <v>34</v>
      </c>
      <c r="C53" s="6" t="s">
        <v>13</v>
      </c>
      <c r="D53" s="6" t="s">
        <v>14</v>
      </c>
      <c r="E53" s="22" t="s">
        <v>75</v>
      </c>
      <c r="F53" s="72">
        <v>7.39</v>
      </c>
      <c r="G53" s="22">
        <f t="shared" si="8"/>
        <v>112.32799999999999</v>
      </c>
      <c r="H53" s="72">
        <v>21.45</v>
      </c>
      <c r="I53" s="22">
        <f t="shared" si="9"/>
        <v>326.03999999999996</v>
      </c>
      <c r="J53" s="22">
        <f t="shared" si="10"/>
        <v>28.84</v>
      </c>
      <c r="K53" s="23">
        <f t="shared" si="11"/>
        <v>438.368</v>
      </c>
    </row>
    <row r="54" spans="1:11" ht="76.5">
      <c r="A54" s="4" t="s">
        <v>76</v>
      </c>
      <c r="B54" s="5" t="s">
        <v>36</v>
      </c>
      <c r="C54" s="6" t="s">
        <v>13</v>
      </c>
      <c r="D54" s="6" t="s">
        <v>22</v>
      </c>
      <c r="E54" s="22" t="s">
        <v>77</v>
      </c>
      <c r="F54" s="72">
        <v>286.56</v>
      </c>
      <c r="G54" s="22">
        <f t="shared" si="8"/>
        <v>1131.912</v>
      </c>
      <c r="H54" s="72">
        <v>33.22</v>
      </c>
      <c r="I54" s="22">
        <f t="shared" si="9"/>
        <v>131.219</v>
      </c>
      <c r="J54" s="22">
        <f t="shared" si="10"/>
        <v>319.78</v>
      </c>
      <c r="K54" s="23">
        <f t="shared" si="11"/>
        <v>1263.1309999999999</v>
      </c>
    </row>
    <row r="55" spans="1:11" ht="12.75">
      <c r="A55" s="4" t="s">
        <v>78</v>
      </c>
      <c r="B55" s="5" t="s">
        <v>39</v>
      </c>
      <c r="C55" s="6" t="s">
        <v>13</v>
      </c>
      <c r="D55" s="6" t="s">
        <v>22</v>
      </c>
      <c r="E55" s="22" t="s">
        <v>64</v>
      </c>
      <c r="F55" s="72">
        <v>67.2</v>
      </c>
      <c r="G55" s="22">
        <f t="shared" si="8"/>
        <v>63.839999999999996</v>
      </c>
      <c r="H55" s="72">
        <v>12.77</v>
      </c>
      <c r="I55" s="22">
        <f t="shared" si="9"/>
        <v>12.131499999999999</v>
      </c>
      <c r="J55" s="22">
        <f t="shared" si="10"/>
        <v>79.97</v>
      </c>
      <c r="K55" s="23">
        <f t="shared" si="11"/>
        <v>75.97149999999999</v>
      </c>
    </row>
    <row r="56" spans="1:11" ht="51">
      <c r="A56" s="4" t="s">
        <v>79</v>
      </c>
      <c r="B56" s="5" t="s">
        <v>41</v>
      </c>
      <c r="C56" s="6" t="s">
        <v>13</v>
      </c>
      <c r="D56" s="6" t="s">
        <v>26</v>
      </c>
      <c r="E56" s="22" t="s">
        <v>80</v>
      </c>
      <c r="F56" s="72">
        <v>4.63</v>
      </c>
      <c r="G56" s="22">
        <f t="shared" si="8"/>
        <v>154.17899999999997</v>
      </c>
      <c r="H56" s="72">
        <v>1.61</v>
      </c>
      <c r="I56" s="22">
        <f t="shared" si="9"/>
        <v>53.613</v>
      </c>
      <c r="J56" s="22">
        <f t="shared" si="10"/>
        <v>6.24</v>
      </c>
      <c r="K56" s="23">
        <f t="shared" si="11"/>
        <v>207.792</v>
      </c>
    </row>
    <row r="57" spans="1:11" ht="12.75">
      <c r="A57" s="4" t="s">
        <v>81</v>
      </c>
      <c r="B57" s="10" t="s">
        <v>82</v>
      </c>
      <c r="C57" s="11" t="s">
        <v>13</v>
      </c>
      <c r="D57" s="6" t="s">
        <v>22</v>
      </c>
      <c r="E57" s="22">
        <v>5.2</v>
      </c>
      <c r="F57" s="72">
        <v>204.75</v>
      </c>
      <c r="G57" s="22">
        <f t="shared" si="8"/>
        <v>1064.7</v>
      </c>
      <c r="H57" s="72">
        <v>114.64</v>
      </c>
      <c r="I57" s="22">
        <f t="shared" si="9"/>
        <v>596.128</v>
      </c>
      <c r="J57" s="22">
        <f>H57+F57</f>
        <v>319.39</v>
      </c>
      <c r="K57" s="23">
        <f>J57*E57</f>
        <v>1660.828</v>
      </c>
    </row>
    <row r="58" spans="1:11" ht="15">
      <c r="A58" s="1" t="s">
        <v>83</v>
      </c>
      <c r="B58" s="12" t="s">
        <v>84</v>
      </c>
      <c r="C58" s="12"/>
      <c r="D58" s="2"/>
      <c r="E58" s="3"/>
      <c r="F58" s="3"/>
      <c r="G58" s="8"/>
      <c r="H58" s="3"/>
      <c r="I58" s="8"/>
      <c r="J58" s="9"/>
      <c r="K58" s="25">
        <f>K59+K72</f>
        <v>10786.9121</v>
      </c>
    </row>
    <row r="59" spans="1:11" s="66" customFormat="1" ht="12.75">
      <c r="A59" s="62" t="s">
        <v>85</v>
      </c>
      <c r="B59" s="63" t="s">
        <v>86</v>
      </c>
      <c r="C59" s="63"/>
      <c r="D59" s="63"/>
      <c r="E59" s="64"/>
      <c r="F59" s="64"/>
      <c r="G59" s="67"/>
      <c r="H59" s="64"/>
      <c r="I59" s="67"/>
      <c r="J59" s="68"/>
      <c r="K59" s="69">
        <f>SUM(K60:K71)</f>
        <v>3569.7742000000003</v>
      </c>
    </row>
    <row r="60" spans="1:11" ht="25.5">
      <c r="A60" s="4" t="s">
        <v>87</v>
      </c>
      <c r="B60" s="5" t="s">
        <v>88</v>
      </c>
      <c r="C60" s="6" t="s">
        <v>13</v>
      </c>
      <c r="D60" s="6" t="s">
        <v>89</v>
      </c>
      <c r="E60" s="22" t="s">
        <v>90</v>
      </c>
      <c r="F60" s="72">
        <v>1.55</v>
      </c>
      <c r="G60" s="22">
        <f aca="true" t="shared" si="12" ref="G60:G71">E60*F60</f>
        <v>6.2</v>
      </c>
      <c r="H60" s="72">
        <v>3.01</v>
      </c>
      <c r="I60" s="22">
        <f aca="true" t="shared" si="13" ref="I60:I71">E60*H60</f>
        <v>12.04</v>
      </c>
      <c r="J60" s="22">
        <f aca="true" t="shared" si="14" ref="J60:J71">F60+H60</f>
        <v>4.56</v>
      </c>
      <c r="K60" s="23">
        <f aca="true" t="shared" si="15" ref="K60:K71">E60*J60</f>
        <v>18.24</v>
      </c>
    </row>
    <row r="61" spans="1:11" ht="25.5">
      <c r="A61" s="4" t="s">
        <v>91</v>
      </c>
      <c r="B61" s="5" t="s">
        <v>92</v>
      </c>
      <c r="C61" s="6" t="s">
        <v>13</v>
      </c>
      <c r="D61" s="6" t="s">
        <v>89</v>
      </c>
      <c r="E61" s="22" t="s">
        <v>93</v>
      </c>
      <c r="F61" s="72">
        <v>1.66</v>
      </c>
      <c r="G61" s="22">
        <f t="shared" si="12"/>
        <v>48.14</v>
      </c>
      <c r="H61" s="72">
        <v>3.01</v>
      </c>
      <c r="I61" s="22">
        <f t="shared" si="13"/>
        <v>87.28999999999999</v>
      </c>
      <c r="J61" s="22">
        <f t="shared" si="14"/>
        <v>4.67</v>
      </c>
      <c r="K61" s="23">
        <f t="shared" si="15"/>
        <v>135.43</v>
      </c>
    </row>
    <row r="62" spans="1:11" ht="38.25">
      <c r="A62" s="4" t="s">
        <v>94</v>
      </c>
      <c r="B62" s="5" t="s">
        <v>95</v>
      </c>
      <c r="C62" s="6" t="s">
        <v>13</v>
      </c>
      <c r="D62" s="6" t="s">
        <v>89</v>
      </c>
      <c r="E62" s="22" t="s">
        <v>96</v>
      </c>
      <c r="F62" s="72">
        <v>0.78</v>
      </c>
      <c r="G62" s="22">
        <f t="shared" si="12"/>
        <v>10.92</v>
      </c>
      <c r="H62" s="72">
        <v>2.9</v>
      </c>
      <c r="I62" s="22">
        <f t="shared" si="13"/>
        <v>40.6</v>
      </c>
      <c r="J62" s="22">
        <f t="shared" si="14"/>
        <v>3.6799999999999997</v>
      </c>
      <c r="K62" s="23">
        <f t="shared" si="15"/>
        <v>51.519999999999996</v>
      </c>
    </row>
    <row r="63" spans="1:11" ht="38.25">
      <c r="A63" s="4" t="s">
        <v>97</v>
      </c>
      <c r="B63" s="5" t="s">
        <v>98</v>
      </c>
      <c r="C63" s="6" t="s">
        <v>13</v>
      </c>
      <c r="D63" s="6" t="s">
        <v>89</v>
      </c>
      <c r="E63" s="22" t="s">
        <v>99</v>
      </c>
      <c r="F63" s="72">
        <v>0.52</v>
      </c>
      <c r="G63" s="22">
        <f t="shared" si="12"/>
        <v>7.800000000000001</v>
      </c>
      <c r="H63" s="72">
        <v>2.9</v>
      </c>
      <c r="I63" s="22">
        <f t="shared" si="13"/>
        <v>43.5</v>
      </c>
      <c r="J63" s="22">
        <f t="shared" si="14"/>
        <v>3.42</v>
      </c>
      <c r="K63" s="23">
        <f t="shared" si="15"/>
        <v>51.3</v>
      </c>
    </row>
    <row r="64" spans="1:11" ht="51">
      <c r="A64" s="4" t="s">
        <v>100</v>
      </c>
      <c r="B64" s="5" t="s">
        <v>101</v>
      </c>
      <c r="C64" s="6" t="s">
        <v>13</v>
      </c>
      <c r="D64" s="6" t="s">
        <v>89</v>
      </c>
      <c r="E64" s="22" t="s">
        <v>102</v>
      </c>
      <c r="F64" s="72">
        <v>2.85</v>
      </c>
      <c r="G64" s="22">
        <f t="shared" si="12"/>
        <v>31.35</v>
      </c>
      <c r="H64" s="72">
        <v>3.02</v>
      </c>
      <c r="I64" s="22">
        <f t="shared" si="13"/>
        <v>33.22</v>
      </c>
      <c r="J64" s="22">
        <f t="shared" si="14"/>
        <v>5.87</v>
      </c>
      <c r="K64" s="23">
        <f t="shared" si="15"/>
        <v>64.57000000000001</v>
      </c>
    </row>
    <row r="65" spans="1:11" ht="38.25">
      <c r="A65" s="4" t="s">
        <v>103</v>
      </c>
      <c r="B65" s="5" t="s">
        <v>104</v>
      </c>
      <c r="C65" s="6" t="s">
        <v>13</v>
      </c>
      <c r="D65" s="6" t="s">
        <v>89</v>
      </c>
      <c r="E65" s="22" t="s">
        <v>105</v>
      </c>
      <c r="F65" s="72">
        <v>2.84</v>
      </c>
      <c r="G65" s="22">
        <f t="shared" si="12"/>
        <v>14.2</v>
      </c>
      <c r="H65" s="72">
        <v>1.51</v>
      </c>
      <c r="I65" s="22">
        <f t="shared" si="13"/>
        <v>7.55</v>
      </c>
      <c r="J65" s="22">
        <f t="shared" si="14"/>
        <v>4.35</v>
      </c>
      <c r="K65" s="23">
        <f t="shared" si="15"/>
        <v>21.75</v>
      </c>
    </row>
    <row r="66" spans="1:11" ht="12.75">
      <c r="A66" s="4" t="s">
        <v>106</v>
      </c>
      <c r="B66" s="5" t="s">
        <v>107</v>
      </c>
      <c r="C66" s="6" t="s">
        <v>13</v>
      </c>
      <c r="D66" s="6" t="s">
        <v>22</v>
      </c>
      <c r="E66" s="22">
        <v>3.6</v>
      </c>
      <c r="F66" s="72">
        <v>67.42</v>
      </c>
      <c r="G66" s="22">
        <f t="shared" si="12"/>
        <v>242.71200000000002</v>
      </c>
      <c r="H66" s="72">
        <v>12.77</v>
      </c>
      <c r="I66" s="22">
        <f t="shared" si="13"/>
        <v>45.972</v>
      </c>
      <c r="J66" s="22">
        <f t="shared" si="14"/>
        <v>80.19</v>
      </c>
      <c r="K66" s="23">
        <f t="shared" si="15"/>
        <v>288.684</v>
      </c>
    </row>
    <row r="67" spans="1:11" ht="38.25">
      <c r="A67" s="4" t="s">
        <v>108</v>
      </c>
      <c r="B67" s="5" t="s">
        <v>29</v>
      </c>
      <c r="C67" s="6" t="s">
        <v>13</v>
      </c>
      <c r="D67" s="6" t="s">
        <v>22</v>
      </c>
      <c r="E67" s="22" t="s">
        <v>109</v>
      </c>
      <c r="F67" s="72">
        <v>0</v>
      </c>
      <c r="G67" s="22">
        <f t="shared" si="12"/>
        <v>0</v>
      </c>
      <c r="H67" s="72">
        <v>19.15</v>
      </c>
      <c r="I67" s="22">
        <f t="shared" si="13"/>
        <v>622.758</v>
      </c>
      <c r="J67" s="22">
        <f t="shared" si="14"/>
        <v>19.15</v>
      </c>
      <c r="K67" s="23">
        <f t="shared" si="15"/>
        <v>622.758</v>
      </c>
    </row>
    <row r="68" spans="1:11" ht="25.5">
      <c r="A68" s="4" t="s">
        <v>110</v>
      </c>
      <c r="B68" s="5" t="s">
        <v>31</v>
      </c>
      <c r="C68" s="6" t="s">
        <v>13</v>
      </c>
      <c r="D68" s="6" t="s">
        <v>22</v>
      </c>
      <c r="E68" s="22" t="s">
        <v>111</v>
      </c>
      <c r="F68" s="72">
        <v>25.94</v>
      </c>
      <c r="G68" s="22">
        <f t="shared" si="12"/>
        <v>937.2122000000002</v>
      </c>
      <c r="H68" s="72">
        <v>0</v>
      </c>
      <c r="I68" s="22">
        <f t="shared" si="13"/>
        <v>0</v>
      </c>
      <c r="J68" s="22">
        <f t="shared" si="14"/>
        <v>25.94</v>
      </c>
      <c r="K68" s="23">
        <f t="shared" si="15"/>
        <v>937.2122000000002</v>
      </c>
    </row>
    <row r="69" spans="1:11" ht="38.25">
      <c r="A69" s="4" t="s">
        <v>112</v>
      </c>
      <c r="B69" s="5" t="s">
        <v>113</v>
      </c>
      <c r="C69" s="6" t="s">
        <v>13</v>
      </c>
      <c r="D69" s="6" t="s">
        <v>114</v>
      </c>
      <c r="E69" s="22" t="s">
        <v>115</v>
      </c>
      <c r="F69" s="72">
        <v>1.63</v>
      </c>
      <c r="G69" s="22">
        <f t="shared" si="12"/>
        <v>244.49999999999997</v>
      </c>
      <c r="H69" s="72">
        <v>1.93</v>
      </c>
      <c r="I69" s="22">
        <f t="shared" si="13"/>
        <v>289.5</v>
      </c>
      <c r="J69" s="22">
        <f t="shared" si="14"/>
        <v>3.5599999999999996</v>
      </c>
      <c r="K69" s="23">
        <f t="shared" si="15"/>
        <v>533.9999999999999</v>
      </c>
    </row>
    <row r="70" spans="1:11" ht="38.25">
      <c r="A70" s="4" t="s">
        <v>116</v>
      </c>
      <c r="B70" s="5" t="s">
        <v>117</v>
      </c>
      <c r="C70" s="6" t="s">
        <v>13</v>
      </c>
      <c r="D70" s="6" t="s">
        <v>89</v>
      </c>
      <c r="E70" s="22" t="s">
        <v>15</v>
      </c>
      <c r="F70" s="72">
        <v>25.24</v>
      </c>
      <c r="G70" s="22">
        <f t="shared" si="12"/>
        <v>50.48</v>
      </c>
      <c r="H70" s="72">
        <v>1.45</v>
      </c>
      <c r="I70" s="22">
        <f t="shared" si="13"/>
        <v>2.9</v>
      </c>
      <c r="J70" s="22">
        <f t="shared" si="14"/>
        <v>26.689999999999998</v>
      </c>
      <c r="K70" s="23">
        <f t="shared" si="15"/>
        <v>53.379999999999995</v>
      </c>
    </row>
    <row r="71" spans="1:11" ht="63.75">
      <c r="A71" s="4" t="s">
        <v>118</v>
      </c>
      <c r="B71" s="5" t="s">
        <v>119</v>
      </c>
      <c r="C71" s="6" t="s">
        <v>13</v>
      </c>
      <c r="D71" s="6" t="s">
        <v>89</v>
      </c>
      <c r="E71" s="22" t="s">
        <v>120</v>
      </c>
      <c r="F71" s="72">
        <v>57.58</v>
      </c>
      <c r="G71" s="22">
        <f t="shared" si="12"/>
        <v>403.06</v>
      </c>
      <c r="H71" s="72">
        <v>55.41</v>
      </c>
      <c r="I71" s="22">
        <f t="shared" si="13"/>
        <v>387.87</v>
      </c>
      <c r="J71" s="22">
        <f t="shared" si="14"/>
        <v>112.99</v>
      </c>
      <c r="K71" s="23">
        <f t="shared" si="15"/>
        <v>790.93</v>
      </c>
    </row>
    <row r="72" spans="1:11" s="66" customFormat="1" ht="12.75">
      <c r="A72" s="62" t="s">
        <v>121</v>
      </c>
      <c r="B72" s="63" t="s">
        <v>122</v>
      </c>
      <c r="C72" s="63"/>
      <c r="D72" s="63"/>
      <c r="E72" s="64"/>
      <c r="F72" s="64"/>
      <c r="G72" s="67"/>
      <c r="H72" s="64"/>
      <c r="I72" s="67"/>
      <c r="J72" s="68"/>
      <c r="K72" s="69">
        <f>SUM(K73:K87)</f>
        <v>7217.1379</v>
      </c>
    </row>
    <row r="73" spans="1:11" ht="25.5">
      <c r="A73" s="4" t="s">
        <v>123</v>
      </c>
      <c r="B73" s="5" t="s">
        <v>124</v>
      </c>
      <c r="C73" s="6" t="s">
        <v>13</v>
      </c>
      <c r="D73" s="6" t="s">
        <v>89</v>
      </c>
      <c r="E73" s="22" t="s">
        <v>125</v>
      </c>
      <c r="F73" s="72">
        <v>27.73</v>
      </c>
      <c r="G73" s="22">
        <f aca="true" t="shared" si="16" ref="G73:G87">E73*F73</f>
        <v>27.73</v>
      </c>
      <c r="H73" s="72">
        <v>8.36</v>
      </c>
      <c r="I73" s="22">
        <f aca="true" t="shared" si="17" ref="I73:I87">E73*H73</f>
        <v>8.36</v>
      </c>
      <c r="J73" s="22">
        <f aca="true" t="shared" si="18" ref="J73:J87">F73+H73</f>
        <v>36.09</v>
      </c>
      <c r="K73" s="23">
        <f aca="true" t="shared" si="19" ref="K73:K87">E73*J73</f>
        <v>36.09</v>
      </c>
    </row>
    <row r="74" spans="1:11" ht="25.5">
      <c r="A74" s="4" t="s">
        <v>126</v>
      </c>
      <c r="B74" s="5" t="s">
        <v>127</v>
      </c>
      <c r="C74" s="6" t="s">
        <v>13</v>
      </c>
      <c r="D74" s="6" t="s">
        <v>89</v>
      </c>
      <c r="E74" s="22" t="s">
        <v>125</v>
      </c>
      <c r="F74" s="72">
        <v>39.09</v>
      </c>
      <c r="G74" s="22">
        <f t="shared" si="16"/>
        <v>39.09</v>
      </c>
      <c r="H74" s="72">
        <v>9.03</v>
      </c>
      <c r="I74" s="22">
        <f t="shared" si="17"/>
        <v>9.03</v>
      </c>
      <c r="J74" s="22">
        <f t="shared" si="18"/>
        <v>48.120000000000005</v>
      </c>
      <c r="K74" s="23">
        <f t="shared" si="19"/>
        <v>48.120000000000005</v>
      </c>
    </row>
    <row r="75" spans="1:11" ht="25.5">
      <c r="A75" s="4" t="s">
        <v>128</v>
      </c>
      <c r="B75" s="5" t="s">
        <v>129</v>
      </c>
      <c r="C75" s="6" t="s">
        <v>13</v>
      </c>
      <c r="D75" s="6" t="s">
        <v>114</v>
      </c>
      <c r="E75" s="22" t="s">
        <v>130</v>
      </c>
      <c r="F75" s="72">
        <v>18.35</v>
      </c>
      <c r="G75" s="22">
        <f t="shared" si="16"/>
        <v>825.7500000000001</v>
      </c>
      <c r="H75" s="72">
        <v>9.37</v>
      </c>
      <c r="I75" s="22">
        <f t="shared" si="17"/>
        <v>421.65</v>
      </c>
      <c r="J75" s="22">
        <f t="shared" si="18"/>
        <v>27.72</v>
      </c>
      <c r="K75" s="23">
        <f t="shared" si="19"/>
        <v>1247.3999999999999</v>
      </c>
    </row>
    <row r="76" spans="1:11" ht="25.5">
      <c r="A76" s="4" t="s">
        <v>131</v>
      </c>
      <c r="B76" s="5" t="s">
        <v>132</v>
      </c>
      <c r="C76" s="6" t="s">
        <v>13</v>
      </c>
      <c r="D76" s="6" t="s">
        <v>89</v>
      </c>
      <c r="E76" s="22" t="s">
        <v>90</v>
      </c>
      <c r="F76" s="72">
        <v>57.56</v>
      </c>
      <c r="G76" s="22">
        <f t="shared" si="16"/>
        <v>230.24</v>
      </c>
      <c r="H76" s="72">
        <v>8.86</v>
      </c>
      <c r="I76" s="22">
        <f t="shared" si="17"/>
        <v>35.44</v>
      </c>
      <c r="J76" s="22">
        <f t="shared" si="18"/>
        <v>66.42</v>
      </c>
      <c r="K76" s="23">
        <f t="shared" si="19"/>
        <v>265.68</v>
      </c>
    </row>
    <row r="77" spans="1:11" ht="13.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7"/>
    </row>
    <row r="78" spans="1:11" ht="12.75">
      <c r="A78" s="48"/>
      <c r="B78" s="49"/>
      <c r="C78" s="49"/>
      <c r="D78" s="49"/>
      <c r="E78" s="50"/>
      <c r="F78" s="114" t="s">
        <v>350</v>
      </c>
      <c r="G78" s="115"/>
      <c r="H78" s="114" t="s">
        <v>351</v>
      </c>
      <c r="I78" s="115"/>
      <c r="J78" s="50"/>
      <c r="K78" s="51"/>
    </row>
    <row r="79" spans="1:11" ht="38.25">
      <c r="A79" s="52" t="s">
        <v>0</v>
      </c>
      <c r="B79" s="53" t="s">
        <v>1</v>
      </c>
      <c r="C79" s="53" t="s">
        <v>2</v>
      </c>
      <c r="D79" s="53" t="s">
        <v>3</v>
      </c>
      <c r="E79" s="54" t="s">
        <v>4</v>
      </c>
      <c r="F79" s="54" t="s">
        <v>356</v>
      </c>
      <c r="G79" s="54" t="s">
        <v>357</v>
      </c>
      <c r="H79" s="54" t="s">
        <v>356</v>
      </c>
      <c r="I79" s="54" t="s">
        <v>357</v>
      </c>
      <c r="J79" s="54" t="s">
        <v>5</v>
      </c>
      <c r="K79" s="54" t="s">
        <v>6</v>
      </c>
    </row>
    <row r="80" spans="1:11" ht="25.5">
      <c r="A80" s="4" t="s">
        <v>133</v>
      </c>
      <c r="B80" s="5" t="s">
        <v>134</v>
      </c>
      <c r="C80" s="6" t="s">
        <v>13</v>
      </c>
      <c r="D80" s="6" t="s">
        <v>89</v>
      </c>
      <c r="E80" s="22" t="s">
        <v>90</v>
      </c>
      <c r="F80" s="72">
        <v>4.19</v>
      </c>
      <c r="G80" s="22">
        <f t="shared" si="16"/>
        <v>16.76</v>
      </c>
      <c r="H80" s="72">
        <v>5.48</v>
      </c>
      <c r="I80" s="22">
        <f t="shared" si="17"/>
        <v>21.92</v>
      </c>
      <c r="J80" s="22">
        <f t="shared" si="18"/>
        <v>9.670000000000002</v>
      </c>
      <c r="K80" s="23">
        <f t="shared" si="19"/>
        <v>38.68000000000001</v>
      </c>
    </row>
    <row r="81" spans="1:11" ht="25.5">
      <c r="A81" s="4" t="s">
        <v>135</v>
      </c>
      <c r="B81" s="5" t="s">
        <v>136</v>
      </c>
      <c r="C81" s="6" t="s">
        <v>13</v>
      </c>
      <c r="D81" s="6" t="s">
        <v>89</v>
      </c>
      <c r="E81" s="22" t="s">
        <v>15</v>
      </c>
      <c r="F81" s="72">
        <v>10.92</v>
      </c>
      <c r="G81" s="22">
        <f t="shared" si="16"/>
        <v>21.84</v>
      </c>
      <c r="H81" s="72">
        <v>6.45</v>
      </c>
      <c r="I81" s="22">
        <f t="shared" si="17"/>
        <v>12.9</v>
      </c>
      <c r="J81" s="22">
        <f t="shared" si="18"/>
        <v>17.37</v>
      </c>
      <c r="K81" s="23">
        <f t="shared" si="19"/>
        <v>34.74</v>
      </c>
    </row>
    <row r="82" spans="1:11" ht="12.75">
      <c r="A82" s="4" t="s">
        <v>137</v>
      </c>
      <c r="B82" s="5" t="s">
        <v>107</v>
      </c>
      <c r="C82" s="6" t="s">
        <v>13</v>
      </c>
      <c r="D82" s="6" t="s">
        <v>22</v>
      </c>
      <c r="E82" s="22" t="s">
        <v>138</v>
      </c>
      <c r="F82" s="72">
        <v>67.42</v>
      </c>
      <c r="G82" s="22">
        <f t="shared" si="16"/>
        <v>273.051</v>
      </c>
      <c r="H82" s="72">
        <v>12.77</v>
      </c>
      <c r="I82" s="22">
        <f t="shared" si="17"/>
        <v>51.7185</v>
      </c>
      <c r="J82" s="22">
        <f t="shared" si="18"/>
        <v>80.19</v>
      </c>
      <c r="K82" s="23">
        <f t="shared" si="19"/>
        <v>324.7695</v>
      </c>
    </row>
    <row r="83" spans="1:11" ht="51">
      <c r="A83" s="4" t="s">
        <v>139</v>
      </c>
      <c r="B83" s="5" t="s">
        <v>140</v>
      </c>
      <c r="C83" s="6" t="s">
        <v>13</v>
      </c>
      <c r="D83" s="6" t="s">
        <v>114</v>
      </c>
      <c r="E83" s="22" t="s">
        <v>141</v>
      </c>
      <c r="F83" s="72">
        <v>5.98</v>
      </c>
      <c r="G83" s="22">
        <f t="shared" si="16"/>
        <v>340.86</v>
      </c>
      <c r="H83" s="72">
        <v>4.84</v>
      </c>
      <c r="I83" s="22">
        <f t="shared" si="17"/>
        <v>275.88</v>
      </c>
      <c r="J83" s="22">
        <f t="shared" si="18"/>
        <v>10.82</v>
      </c>
      <c r="K83" s="23">
        <f t="shared" si="19"/>
        <v>616.74</v>
      </c>
    </row>
    <row r="84" spans="1:11" ht="38.25">
      <c r="A84" s="4" t="s">
        <v>142</v>
      </c>
      <c r="B84" s="5" t="s">
        <v>29</v>
      </c>
      <c r="C84" s="6" t="s">
        <v>13</v>
      </c>
      <c r="D84" s="6" t="s">
        <v>22</v>
      </c>
      <c r="E84" s="22" t="s">
        <v>143</v>
      </c>
      <c r="F84" s="72">
        <v>0</v>
      </c>
      <c r="G84" s="22">
        <f t="shared" si="16"/>
        <v>0</v>
      </c>
      <c r="H84" s="72">
        <v>19.15</v>
      </c>
      <c r="I84" s="22">
        <f t="shared" si="17"/>
        <v>698.209</v>
      </c>
      <c r="J84" s="22">
        <f t="shared" si="18"/>
        <v>19.15</v>
      </c>
      <c r="K84" s="23">
        <f t="shared" si="19"/>
        <v>698.209</v>
      </c>
    </row>
    <row r="85" spans="1:11" ht="25.5">
      <c r="A85" s="4" t="s">
        <v>144</v>
      </c>
      <c r="B85" s="5" t="s">
        <v>31</v>
      </c>
      <c r="C85" s="6" t="s">
        <v>13</v>
      </c>
      <c r="D85" s="6" t="s">
        <v>22</v>
      </c>
      <c r="E85" s="22" t="s">
        <v>145</v>
      </c>
      <c r="F85" s="72">
        <v>25.94</v>
      </c>
      <c r="G85" s="22">
        <f t="shared" si="16"/>
        <v>1050.8294</v>
      </c>
      <c r="H85" s="72">
        <v>0</v>
      </c>
      <c r="I85" s="22">
        <f t="shared" si="17"/>
        <v>0</v>
      </c>
      <c r="J85" s="22">
        <f t="shared" si="18"/>
        <v>25.94</v>
      </c>
      <c r="K85" s="23">
        <f t="shared" si="19"/>
        <v>1050.8294</v>
      </c>
    </row>
    <row r="86" spans="1:11" ht="38.25">
      <c r="A86" s="4" t="s">
        <v>146</v>
      </c>
      <c r="B86" s="5" t="s">
        <v>147</v>
      </c>
      <c r="C86" s="6" t="s">
        <v>13</v>
      </c>
      <c r="D86" s="6" t="s">
        <v>114</v>
      </c>
      <c r="E86" s="22" t="s">
        <v>148</v>
      </c>
      <c r="F86" s="72">
        <v>6.25</v>
      </c>
      <c r="G86" s="22">
        <f t="shared" si="16"/>
        <v>412.5</v>
      </c>
      <c r="H86" s="72">
        <v>6.45</v>
      </c>
      <c r="I86" s="22">
        <f t="shared" si="17"/>
        <v>425.7</v>
      </c>
      <c r="J86" s="22">
        <f t="shared" si="18"/>
        <v>12.7</v>
      </c>
      <c r="K86" s="23">
        <f t="shared" si="19"/>
        <v>838.1999999999999</v>
      </c>
    </row>
    <row r="87" spans="1:11" ht="63.75">
      <c r="A87" s="4" t="s">
        <v>149</v>
      </c>
      <c r="B87" s="5" t="s">
        <v>150</v>
      </c>
      <c r="C87" s="6" t="s">
        <v>13</v>
      </c>
      <c r="D87" s="6" t="s">
        <v>89</v>
      </c>
      <c r="E87" s="22" t="s">
        <v>151</v>
      </c>
      <c r="F87" s="72">
        <v>160.74</v>
      </c>
      <c r="G87" s="22">
        <f t="shared" si="16"/>
        <v>964.44</v>
      </c>
      <c r="H87" s="72">
        <v>175.54</v>
      </c>
      <c r="I87" s="22">
        <f t="shared" si="17"/>
        <v>1053.24</v>
      </c>
      <c r="J87" s="22">
        <f t="shared" si="18"/>
        <v>336.28</v>
      </c>
      <c r="K87" s="23">
        <f t="shared" si="19"/>
        <v>2017.6799999999998</v>
      </c>
    </row>
    <row r="88" spans="1:11" ht="15">
      <c r="A88" s="1" t="s">
        <v>152</v>
      </c>
      <c r="B88" s="2" t="s">
        <v>153</v>
      </c>
      <c r="C88" s="2"/>
      <c r="D88" s="2"/>
      <c r="E88" s="3"/>
      <c r="F88" s="3"/>
      <c r="G88" s="8"/>
      <c r="H88" s="3"/>
      <c r="I88" s="8"/>
      <c r="J88" s="9"/>
      <c r="K88" s="25">
        <f>K89</f>
        <v>1531.5479999999995</v>
      </c>
    </row>
    <row r="89" spans="1:11" s="66" customFormat="1" ht="12.75">
      <c r="A89" s="62" t="s">
        <v>154</v>
      </c>
      <c r="B89" s="63" t="s">
        <v>155</v>
      </c>
      <c r="C89" s="63"/>
      <c r="D89" s="63"/>
      <c r="E89" s="64"/>
      <c r="F89" s="64"/>
      <c r="G89" s="67"/>
      <c r="H89" s="64"/>
      <c r="I89" s="67"/>
      <c r="J89" s="68"/>
      <c r="K89" s="69">
        <f>K90</f>
        <v>1531.5479999999995</v>
      </c>
    </row>
    <row r="90" spans="1:14" ht="38.25">
      <c r="A90" s="91" t="s">
        <v>372</v>
      </c>
      <c r="B90" s="5" t="s">
        <v>156</v>
      </c>
      <c r="C90" s="6" t="s">
        <v>13</v>
      </c>
      <c r="D90" s="6" t="s">
        <v>14</v>
      </c>
      <c r="E90" s="22" t="s">
        <v>157</v>
      </c>
      <c r="F90" s="72">
        <v>8.12</v>
      </c>
      <c r="G90" s="22">
        <f>E90*F90</f>
        <v>762.9551999999999</v>
      </c>
      <c r="H90" s="72">
        <v>8.18</v>
      </c>
      <c r="I90" s="22">
        <f>E90*H90</f>
        <v>768.5927999999999</v>
      </c>
      <c r="J90" s="22">
        <f>F90+H90</f>
        <v>16.299999999999997</v>
      </c>
      <c r="K90" s="23">
        <f>E90*J90</f>
        <v>1531.5479999999995</v>
      </c>
      <c r="M90">
        <v>4059.07</v>
      </c>
      <c r="N90" s="35">
        <f>K90-M90</f>
        <v>-2527.522000000001</v>
      </c>
    </row>
    <row r="91" spans="1:11" ht="15">
      <c r="A91" s="1" t="s">
        <v>158</v>
      </c>
      <c r="B91" s="2" t="s">
        <v>159</v>
      </c>
      <c r="C91" s="2"/>
      <c r="D91" s="2"/>
      <c r="E91" s="3"/>
      <c r="F91" s="3"/>
      <c r="G91" s="8"/>
      <c r="H91" s="3"/>
      <c r="I91" s="8"/>
      <c r="J91" s="9"/>
      <c r="K91" s="25">
        <f>K92+K94</f>
        <v>12849.8562</v>
      </c>
    </row>
    <row r="92" spans="1:11" s="66" customFormat="1" ht="12.75">
      <c r="A92" s="62" t="s">
        <v>160</v>
      </c>
      <c r="B92" s="63" t="s">
        <v>161</v>
      </c>
      <c r="C92" s="63"/>
      <c r="D92" s="63"/>
      <c r="E92" s="64"/>
      <c r="F92" s="64"/>
      <c r="G92" s="67"/>
      <c r="H92" s="64"/>
      <c r="I92" s="67"/>
      <c r="J92" s="68"/>
      <c r="K92" s="69">
        <f>K93</f>
        <v>3055.8994</v>
      </c>
    </row>
    <row r="93" spans="1:11" ht="38.25">
      <c r="A93" s="4" t="s">
        <v>162</v>
      </c>
      <c r="B93" s="5" t="s">
        <v>163</v>
      </c>
      <c r="C93" s="6" t="s">
        <v>13</v>
      </c>
      <c r="D93" s="6" t="s">
        <v>14</v>
      </c>
      <c r="E93" s="22" t="s">
        <v>164</v>
      </c>
      <c r="F93" s="72">
        <v>36.07</v>
      </c>
      <c r="G93" s="22">
        <f>E93*F93</f>
        <v>2840.1517999999996</v>
      </c>
      <c r="H93" s="72">
        <v>2.74</v>
      </c>
      <c r="I93" s="22">
        <f>E93*H93</f>
        <v>215.7476</v>
      </c>
      <c r="J93" s="22">
        <f>F93+H93</f>
        <v>38.81</v>
      </c>
      <c r="K93" s="23">
        <f>E93*J93</f>
        <v>3055.8994</v>
      </c>
    </row>
    <row r="94" spans="1:11" s="66" customFormat="1" ht="12.75">
      <c r="A94" s="62" t="s">
        <v>165</v>
      </c>
      <c r="B94" s="63" t="s">
        <v>166</v>
      </c>
      <c r="C94" s="63"/>
      <c r="D94" s="63"/>
      <c r="E94" s="64"/>
      <c r="F94" s="64"/>
      <c r="G94" s="67"/>
      <c r="H94" s="64"/>
      <c r="I94" s="67"/>
      <c r="J94" s="68"/>
      <c r="K94" s="69">
        <f>SUM(K95:K96)</f>
        <v>9793.9568</v>
      </c>
    </row>
    <row r="95" spans="1:11" ht="38.25">
      <c r="A95" s="4" t="s">
        <v>167</v>
      </c>
      <c r="B95" s="5" t="s">
        <v>168</v>
      </c>
      <c r="C95" s="6" t="s">
        <v>13</v>
      </c>
      <c r="D95" s="6" t="s">
        <v>114</v>
      </c>
      <c r="E95" s="22" t="s">
        <v>169</v>
      </c>
      <c r="F95" s="72">
        <v>51.62</v>
      </c>
      <c r="G95" s="22">
        <f>E95*F95</f>
        <v>342.75679999999994</v>
      </c>
      <c r="H95" s="72">
        <v>7.26</v>
      </c>
      <c r="I95" s="22">
        <f>E95*H95</f>
        <v>48.206399999999995</v>
      </c>
      <c r="J95" s="22">
        <f>F95+H95</f>
        <v>58.879999999999995</v>
      </c>
      <c r="K95" s="23">
        <f>E95*J95</f>
        <v>390.9632</v>
      </c>
    </row>
    <row r="96" spans="1:15" ht="63.75">
      <c r="A96" s="92" t="s">
        <v>170</v>
      </c>
      <c r="B96" s="5" t="s">
        <v>171</v>
      </c>
      <c r="C96" s="6" t="s">
        <v>13</v>
      </c>
      <c r="D96" s="6" t="s">
        <v>14</v>
      </c>
      <c r="E96" s="22" t="s">
        <v>172</v>
      </c>
      <c r="F96" s="72">
        <v>171.2</v>
      </c>
      <c r="G96" s="22">
        <f>E96*F96</f>
        <v>8880.143999999998</v>
      </c>
      <c r="H96" s="72">
        <v>10.08</v>
      </c>
      <c r="I96" s="22">
        <f>E96*H96</f>
        <v>522.8496</v>
      </c>
      <c r="J96" s="22">
        <f>F96+H96</f>
        <v>181.28</v>
      </c>
      <c r="K96" s="23">
        <f>E96*J96</f>
        <v>9402.9936</v>
      </c>
      <c r="M96" s="19">
        <v>10524.94</v>
      </c>
      <c r="N96" s="97">
        <f>K96-M96</f>
        <v>-1121.9464000000007</v>
      </c>
      <c r="O96" s="19"/>
    </row>
    <row r="97" spans="1:11" ht="15">
      <c r="A97" s="1" t="s">
        <v>173</v>
      </c>
      <c r="B97" s="2" t="s">
        <v>174</v>
      </c>
      <c r="C97" s="2"/>
      <c r="D97" s="2"/>
      <c r="E97" s="3"/>
      <c r="F97" s="3"/>
      <c r="G97" s="8"/>
      <c r="H97" s="3"/>
      <c r="I97" s="8"/>
      <c r="J97" s="9"/>
      <c r="K97" s="25">
        <f>K98+K102</f>
        <v>3929</v>
      </c>
    </row>
    <row r="98" spans="1:14" s="66" customFormat="1" ht="12.75">
      <c r="A98" s="62" t="s">
        <v>175</v>
      </c>
      <c r="B98" s="63" t="s">
        <v>176</v>
      </c>
      <c r="C98" s="63"/>
      <c r="D98" s="63"/>
      <c r="E98" s="64"/>
      <c r="F98" s="64"/>
      <c r="G98" s="67"/>
      <c r="H98" s="64"/>
      <c r="I98" s="67"/>
      <c r="J98" s="68"/>
      <c r="K98" s="69">
        <f>K99+K100+K101</f>
        <v>3744.4</v>
      </c>
      <c r="M98" s="95">
        <v>5666.76</v>
      </c>
      <c r="N98" s="96">
        <f>K98-M98</f>
        <v>-1922.3600000000001</v>
      </c>
    </row>
    <row r="99" spans="1:15" ht="51">
      <c r="A99" s="92" t="s">
        <v>177</v>
      </c>
      <c r="B99" s="5" t="s">
        <v>178</v>
      </c>
      <c r="C99" s="6" t="s">
        <v>13</v>
      </c>
      <c r="D99" s="6" t="s">
        <v>89</v>
      </c>
      <c r="E99" s="22" t="s">
        <v>102</v>
      </c>
      <c r="F99" s="72">
        <v>137.49</v>
      </c>
      <c r="G99" s="22">
        <f>E99*F99</f>
        <v>1512.39</v>
      </c>
      <c r="H99" s="72">
        <v>58.26</v>
      </c>
      <c r="I99" s="22">
        <f>E99*H99</f>
        <v>640.86</v>
      </c>
      <c r="J99" s="22">
        <f>F99+H99</f>
        <v>195.75</v>
      </c>
      <c r="K99" s="23">
        <f>E99*J99</f>
        <v>2153.25</v>
      </c>
      <c r="M99" s="19"/>
      <c r="N99" s="19"/>
      <c r="O99" s="19"/>
    </row>
    <row r="100" spans="1:15" ht="38.25">
      <c r="A100" s="92" t="s">
        <v>374</v>
      </c>
      <c r="B100" s="5" t="s">
        <v>375</v>
      </c>
      <c r="C100" s="6" t="s">
        <v>13</v>
      </c>
      <c r="D100" s="6" t="s">
        <v>89</v>
      </c>
      <c r="E100" s="22">
        <v>5</v>
      </c>
      <c r="F100" s="72">
        <v>130.88</v>
      </c>
      <c r="G100" s="22">
        <f>E100*F100</f>
        <v>654.4</v>
      </c>
      <c r="H100" s="72">
        <v>25.89</v>
      </c>
      <c r="I100" s="22">
        <f>E100*H100</f>
        <v>129.45</v>
      </c>
      <c r="J100" s="22">
        <f>F100+H100</f>
        <v>156.76999999999998</v>
      </c>
      <c r="K100" s="23">
        <f>E100*J100</f>
        <v>783.8499999999999</v>
      </c>
      <c r="M100" s="19"/>
      <c r="N100" s="19"/>
      <c r="O100" s="19"/>
    </row>
    <row r="101" spans="1:15" ht="38.25">
      <c r="A101" s="92" t="s">
        <v>376</v>
      </c>
      <c r="B101" s="5" t="s">
        <v>377</v>
      </c>
      <c r="C101" s="6" t="s">
        <v>13</v>
      </c>
      <c r="D101" s="6" t="s">
        <v>89</v>
      </c>
      <c r="E101" s="22">
        <v>6</v>
      </c>
      <c r="F101" s="72">
        <v>108.66</v>
      </c>
      <c r="G101" s="22">
        <f>E101*F101</f>
        <v>651.96</v>
      </c>
      <c r="H101" s="72">
        <v>25.89</v>
      </c>
      <c r="I101" s="22">
        <f>E101*H101</f>
        <v>155.34</v>
      </c>
      <c r="J101" s="22">
        <f>F101+H101</f>
        <v>134.55</v>
      </c>
      <c r="K101" s="23">
        <f>E101*J101</f>
        <v>807.3000000000001</v>
      </c>
      <c r="M101" s="19"/>
      <c r="N101" s="19"/>
      <c r="O101" s="19"/>
    </row>
    <row r="102" spans="1:11" s="66" customFormat="1" ht="12.75">
      <c r="A102" s="62" t="s">
        <v>179</v>
      </c>
      <c r="B102" s="63" t="s">
        <v>180</v>
      </c>
      <c r="C102" s="63"/>
      <c r="D102" s="63"/>
      <c r="E102" s="64"/>
      <c r="F102" s="64"/>
      <c r="G102" s="67"/>
      <c r="H102" s="64"/>
      <c r="I102" s="67"/>
      <c r="J102" s="68"/>
      <c r="K102" s="69">
        <f>SUM(K103:K103)</f>
        <v>184.6</v>
      </c>
    </row>
    <row r="103" spans="1:11" ht="25.5">
      <c r="A103" s="4" t="s">
        <v>181</v>
      </c>
      <c r="B103" s="5" t="s">
        <v>182</v>
      </c>
      <c r="C103" s="6" t="s">
        <v>13</v>
      </c>
      <c r="D103" s="6" t="s">
        <v>89</v>
      </c>
      <c r="E103" s="22" t="s">
        <v>125</v>
      </c>
      <c r="F103" s="72">
        <v>170</v>
      </c>
      <c r="G103" s="22">
        <f>E103*F103</f>
        <v>170</v>
      </c>
      <c r="H103" s="72">
        <v>14.6</v>
      </c>
      <c r="I103" s="22">
        <f>E103*H103</f>
        <v>14.6</v>
      </c>
      <c r="J103" s="22">
        <f>F103+H103</f>
        <v>184.6</v>
      </c>
      <c r="K103" s="23">
        <f>E103*J103</f>
        <v>184.6</v>
      </c>
    </row>
    <row r="104" spans="1:11" ht="15">
      <c r="A104" s="1" t="s">
        <v>183</v>
      </c>
      <c r="B104" s="2" t="s">
        <v>184</v>
      </c>
      <c r="C104" s="2"/>
      <c r="D104" s="2"/>
      <c r="E104" s="3"/>
      <c r="F104" s="3"/>
      <c r="G104" s="8"/>
      <c r="H104" s="3"/>
      <c r="I104" s="8"/>
      <c r="J104" s="9"/>
      <c r="K104" s="25">
        <f>K105</f>
        <v>2145.0099999999998</v>
      </c>
    </row>
    <row r="105" spans="1:11" s="66" customFormat="1" ht="12.75">
      <c r="A105" s="62" t="s">
        <v>185</v>
      </c>
      <c r="B105" s="63" t="s">
        <v>186</v>
      </c>
      <c r="C105" s="63"/>
      <c r="D105" s="63"/>
      <c r="E105" s="64"/>
      <c r="F105" s="64"/>
      <c r="G105" s="67"/>
      <c r="H105" s="64"/>
      <c r="I105" s="67"/>
      <c r="J105" s="68"/>
      <c r="K105" s="69">
        <f>K106</f>
        <v>2145.0099999999998</v>
      </c>
    </row>
    <row r="106" spans="1:11" ht="51">
      <c r="A106" s="4" t="s">
        <v>187</v>
      </c>
      <c r="B106" s="5" t="s">
        <v>188</v>
      </c>
      <c r="C106" s="6" t="s">
        <v>13</v>
      </c>
      <c r="D106" s="6" t="s">
        <v>189</v>
      </c>
      <c r="E106" s="22" t="s">
        <v>125</v>
      </c>
      <c r="F106" s="72">
        <v>2125.54</v>
      </c>
      <c r="G106" s="22">
        <f>E106*F106</f>
        <v>2125.54</v>
      </c>
      <c r="H106" s="72">
        <v>19.47</v>
      </c>
      <c r="I106" s="22">
        <f>E106*H106</f>
        <v>19.47</v>
      </c>
      <c r="J106" s="22">
        <f>F106+H106</f>
        <v>2145.0099999999998</v>
      </c>
      <c r="K106" s="23">
        <f>E106*J106</f>
        <v>2145.0099999999998</v>
      </c>
    </row>
    <row r="107" spans="1:11" ht="15">
      <c r="A107" s="1" t="s">
        <v>190</v>
      </c>
      <c r="B107" s="2" t="s">
        <v>191</v>
      </c>
      <c r="C107" s="2"/>
      <c r="D107" s="2"/>
      <c r="E107" s="3"/>
      <c r="F107" s="3"/>
      <c r="G107" s="8"/>
      <c r="H107" s="3"/>
      <c r="I107" s="8"/>
      <c r="J107" s="9"/>
      <c r="K107" s="25">
        <f>K108+K111</f>
        <v>17752.0758</v>
      </c>
    </row>
    <row r="108" spans="1:11" s="66" customFormat="1" ht="12.75">
      <c r="A108" s="62" t="s">
        <v>192</v>
      </c>
      <c r="B108" s="63" t="s">
        <v>193</v>
      </c>
      <c r="C108" s="63"/>
      <c r="D108" s="63"/>
      <c r="E108" s="64"/>
      <c r="F108" s="64"/>
      <c r="G108" s="67"/>
      <c r="H108" s="64"/>
      <c r="I108" s="67"/>
      <c r="J108" s="68"/>
      <c r="K108" s="69">
        <f>SUM(K109:K110)</f>
        <v>1306.0439999999999</v>
      </c>
    </row>
    <row r="109" spans="1:11" ht="25.5">
      <c r="A109" s="4" t="s">
        <v>194</v>
      </c>
      <c r="B109" s="5" t="s">
        <v>195</v>
      </c>
      <c r="C109" s="6" t="s">
        <v>13</v>
      </c>
      <c r="D109" s="6" t="s">
        <v>14</v>
      </c>
      <c r="E109" s="22">
        <v>93.96</v>
      </c>
      <c r="F109" s="72">
        <v>2.3</v>
      </c>
      <c r="G109" s="22">
        <f>E109*F109</f>
        <v>216.10799999999998</v>
      </c>
      <c r="H109" s="72">
        <v>4.2</v>
      </c>
      <c r="I109" s="22">
        <f>E109*H109</f>
        <v>394.632</v>
      </c>
      <c r="J109" s="22">
        <f>F109+H109</f>
        <v>6.5</v>
      </c>
      <c r="K109" s="23">
        <f>E109*J109</f>
        <v>610.74</v>
      </c>
    </row>
    <row r="110" spans="1:11" ht="38.25">
      <c r="A110" s="4" t="s">
        <v>196</v>
      </c>
      <c r="B110" s="5" t="s">
        <v>197</v>
      </c>
      <c r="C110" s="6" t="s">
        <v>13</v>
      </c>
      <c r="D110" s="6" t="s">
        <v>14</v>
      </c>
      <c r="E110" s="22">
        <v>93.96</v>
      </c>
      <c r="F110" s="72">
        <v>3.13</v>
      </c>
      <c r="G110" s="22">
        <f>E110*F110</f>
        <v>294.09479999999996</v>
      </c>
      <c r="H110" s="72">
        <v>4.27</v>
      </c>
      <c r="I110" s="22">
        <f>E110*H110</f>
        <v>401.20919999999995</v>
      </c>
      <c r="J110" s="22">
        <f>F110+H110</f>
        <v>7.3999999999999995</v>
      </c>
      <c r="K110" s="23">
        <f>E110*J110</f>
        <v>695.3039999999999</v>
      </c>
    </row>
    <row r="111" spans="1:11" s="66" customFormat="1" ht="12.75">
      <c r="A111" s="62" t="s">
        <v>198</v>
      </c>
      <c r="B111" s="63" t="s">
        <v>199</v>
      </c>
      <c r="C111" s="63"/>
      <c r="D111" s="63"/>
      <c r="E111" s="64"/>
      <c r="F111" s="64"/>
      <c r="G111" s="67"/>
      <c r="H111" s="64"/>
      <c r="I111" s="67"/>
      <c r="J111" s="68"/>
      <c r="K111" s="71">
        <f>SUM(K112:K114)</f>
        <v>16446.031799999997</v>
      </c>
    </row>
    <row r="112" spans="1:11" ht="38.25">
      <c r="A112" s="4" t="s">
        <v>200</v>
      </c>
      <c r="B112" s="5" t="s">
        <v>201</v>
      </c>
      <c r="C112" s="6" t="s">
        <v>13</v>
      </c>
      <c r="D112" s="6" t="s">
        <v>14</v>
      </c>
      <c r="E112" s="22">
        <f>476.83+415.94</f>
        <v>892.77</v>
      </c>
      <c r="F112" s="72">
        <v>3.2</v>
      </c>
      <c r="G112" s="22">
        <f>E112*F112</f>
        <v>2856.864</v>
      </c>
      <c r="H112" s="72">
        <v>7.09</v>
      </c>
      <c r="I112" s="22">
        <f>E112*H112</f>
        <v>6329.7393</v>
      </c>
      <c r="J112" s="22">
        <f>F112+H112</f>
        <v>10.29</v>
      </c>
      <c r="K112" s="23">
        <f>E112*J112</f>
        <v>9186.603299999999</v>
      </c>
    </row>
    <row r="113" spans="1:11" ht="51">
      <c r="A113" s="4" t="s">
        <v>202</v>
      </c>
      <c r="B113" s="5" t="s">
        <v>203</v>
      </c>
      <c r="C113" s="6" t="s">
        <v>13</v>
      </c>
      <c r="D113" s="6" t="s">
        <v>14</v>
      </c>
      <c r="E113" s="22" t="s">
        <v>204</v>
      </c>
      <c r="F113" s="72">
        <v>4.47</v>
      </c>
      <c r="G113" s="22">
        <f>E113*F113</f>
        <v>2131.4300999999996</v>
      </c>
      <c r="H113" s="72">
        <v>5.1</v>
      </c>
      <c r="I113" s="22">
        <f>E113*H113</f>
        <v>2431.8329999999996</v>
      </c>
      <c r="J113" s="22">
        <f>F113+H113</f>
        <v>9.57</v>
      </c>
      <c r="K113" s="23">
        <f>E113*J113</f>
        <v>4563.2631</v>
      </c>
    </row>
    <row r="114" spans="1:11" ht="38.25">
      <c r="A114" s="4" t="s">
        <v>205</v>
      </c>
      <c r="B114" s="5" t="s">
        <v>206</v>
      </c>
      <c r="C114" s="6" t="s">
        <v>13</v>
      </c>
      <c r="D114" s="6" t="s">
        <v>14</v>
      </c>
      <c r="E114" s="22" t="s">
        <v>207</v>
      </c>
      <c r="F114" s="72">
        <v>0.88</v>
      </c>
      <c r="G114" s="22">
        <f>E114*F114</f>
        <v>785.6376</v>
      </c>
      <c r="H114" s="72">
        <v>2.14</v>
      </c>
      <c r="I114" s="22">
        <f>E114*H114</f>
        <v>1910.5278</v>
      </c>
      <c r="J114" s="22">
        <f>F114+H114</f>
        <v>3.02</v>
      </c>
      <c r="K114" s="23">
        <f>E114*J114</f>
        <v>2696.1654</v>
      </c>
    </row>
    <row r="115" spans="1:11" ht="12.75">
      <c r="A115" s="55"/>
      <c r="B115" s="56"/>
      <c r="C115" s="57"/>
      <c r="D115" s="57"/>
      <c r="E115" s="58"/>
      <c r="F115" s="60"/>
      <c r="G115" s="60"/>
      <c r="H115" s="60"/>
      <c r="I115" s="58"/>
      <c r="J115" s="58"/>
      <c r="K115" s="59"/>
    </row>
    <row r="116" spans="1:11" ht="57.75" customHeight="1" thickBot="1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7"/>
    </row>
    <row r="117" spans="1:11" ht="12.75">
      <c r="A117" s="48"/>
      <c r="B117" s="49"/>
      <c r="C117" s="49"/>
      <c r="D117" s="49"/>
      <c r="E117" s="50"/>
      <c r="F117" s="114" t="s">
        <v>350</v>
      </c>
      <c r="G117" s="115"/>
      <c r="H117" s="114" t="s">
        <v>351</v>
      </c>
      <c r="I117" s="115"/>
      <c r="J117" s="50"/>
      <c r="K117" s="51"/>
    </row>
    <row r="118" spans="1:11" ht="38.25">
      <c r="A118" s="52" t="s">
        <v>0</v>
      </c>
      <c r="B118" s="53" t="s">
        <v>1</v>
      </c>
      <c r="C118" s="53" t="s">
        <v>2</v>
      </c>
      <c r="D118" s="53" t="s">
        <v>3</v>
      </c>
      <c r="E118" s="54" t="s">
        <v>4</v>
      </c>
      <c r="F118" s="54" t="s">
        <v>356</v>
      </c>
      <c r="G118" s="54" t="s">
        <v>357</v>
      </c>
      <c r="H118" s="54" t="s">
        <v>356</v>
      </c>
      <c r="I118" s="54" t="s">
        <v>357</v>
      </c>
      <c r="J118" s="54" t="s">
        <v>5</v>
      </c>
      <c r="K118" s="54" t="s">
        <v>6</v>
      </c>
    </row>
    <row r="119" spans="1:11" ht="15">
      <c r="A119" s="1" t="s">
        <v>208</v>
      </c>
      <c r="B119" s="2" t="s">
        <v>209</v>
      </c>
      <c r="C119" s="2"/>
      <c r="D119" s="2"/>
      <c r="E119" s="3"/>
      <c r="F119" s="3"/>
      <c r="G119" s="8"/>
      <c r="H119" s="3"/>
      <c r="I119" s="8"/>
      <c r="J119" s="9"/>
      <c r="K119" s="25">
        <f>K120+K127+K132+K137</f>
        <v>5172.517600000001</v>
      </c>
    </row>
    <row r="120" spans="1:11" s="66" customFormat="1" ht="12.75">
      <c r="A120" s="62" t="s">
        <v>210</v>
      </c>
      <c r="B120" s="63" t="s">
        <v>211</v>
      </c>
      <c r="C120" s="63"/>
      <c r="D120" s="63"/>
      <c r="E120" s="64"/>
      <c r="F120" s="64"/>
      <c r="G120" s="67"/>
      <c r="H120" s="64"/>
      <c r="I120" s="67"/>
      <c r="J120" s="68"/>
      <c r="K120" s="69">
        <f>SUM(K121:K126)</f>
        <v>2879.86</v>
      </c>
    </row>
    <row r="121" spans="1:11" ht="102">
      <c r="A121" s="4" t="s">
        <v>212</v>
      </c>
      <c r="B121" s="5" t="s">
        <v>213</v>
      </c>
      <c r="C121" s="6" t="s">
        <v>13</v>
      </c>
      <c r="D121" s="6" t="s">
        <v>89</v>
      </c>
      <c r="E121" s="22" t="s">
        <v>125</v>
      </c>
      <c r="F121" s="72">
        <v>226.55</v>
      </c>
      <c r="G121" s="22">
        <f aca="true" t="shared" si="20" ref="G121:G126">E121*F121</f>
        <v>226.55</v>
      </c>
      <c r="H121" s="72">
        <v>0</v>
      </c>
      <c r="I121" s="22">
        <f aca="true" t="shared" si="21" ref="I121:I126">E121*H121</f>
        <v>0</v>
      </c>
      <c r="J121" s="22">
        <f aca="true" t="shared" si="22" ref="J121:J126">F121+H121</f>
        <v>226.55</v>
      </c>
      <c r="K121" s="23">
        <f aca="true" t="shared" si="23" ref="K121:K126">E121*J121</f>
        <v>226.55</v>
      </c>
    </row>
    <row r="122" spans="1:11" ht="38.25">
      <c r="A122" s="4" t="s">
        <v>214</v>
      </c>
      <c r="B122" s="5" t="s">
        <v>215</v>
      </c>
      <c r="C122" s="6" t="s">
        <v>13</v>
      </c>
      <c r="D122" s="6" t="s">
        <v>89</v>
      </c>
      <c r="E122" s="22" t="s">
        <v>125</v>
      </c>
      <c r="F122" s="72">
        <v>74.62</v>
      </c>
      <c r="G122" s="22">
        <f t="shared" si="20"/>
        <v>74.62</v>
      </c>
      <c r="H122" s="72">
        <v>59.05</v>
      </c>
      <c r="I122" s="22">
        <f t="shared" si="21"/>
        <v>59.05</v>
      </c>
      <c r="J122" s="22">
        <f t="shared" si="22"/>
        <v>133.67000000000002</v>
      </c>
      <c r="K122" s="23">
        <f t="shared" si="23"/>
        <v>133.67000000000002</v>
      </c>
    </row>
    <row r="123" spans="1:11" ht="38.25">
      <c r="A123" s="4" t="s">
        <v>216</v>
      </c>
      <c r="B123" s="5" t="s">
        <v>217</v>
      </c>
      <c r="C123" s="6" t="s">
        <v>13</v>
      </c>
      <c r="D123" s="6" t="s">
        <v>89</v>
      </c>
      <c r="E123" s="22" t="s">
        <v>125</v>
      </c>
      <c r="F123" s="72">
        <v>544.38</v>
      </c>
      <c r="G123" s="22">
        <f t="shared" si="20"/>
        <v>544.38</v>
      </c>
      <c r="H123" s="72">
        <v>56</v>
      </c>
      <c r="I123" s="22">
        <f t="shared" si="21"/>
        <v>56</v>
      </c>
      <c r="J123" s="22">
        <f t="shared" si="22"/>
        <v>600.38</v>
      </c>
      <c r="K123" s="23">
        <f t="shared" si="23"/>
        <v>600.38</v>
      </c>
    </row>
    <row r="124" spans="1:11" ht="38.25">
      <c r="A124" s="4" t="s">
        <v>218</v>
      </c>
      <c r="B124" s="5" t="s">
        <v>219</v>
      </c>
      <c r="C124" s="6" t="s">
        <v>13</v>
      </c>
      <c r="D124" s="6" t="s">
        <v>89</v>
      </c>
      <c r="E124" s="22" t="s">
        <v>90</v>
      </c>
      <c r="F124" s="72">
        <v>225.59</v>
      </c>
      <c r="G124" s="22">
        <f t="shared" si="20"/>
        <v>902.36</v>
      </c>
      <c r="H124" s="72">
        <v>50.31</v>
      </c>
      <c r="I124" s="22">
        <f t="shared" si="21"/>
        <v>201.24</v>
      </c>
      <c r="J124" s="22">
        <f t="shared" si="22"/>
        <v>275.9</v>
      </c>
      <c r="K124" s="23">
        <f t="shared" si="23"/>
        <v>1103.6</v>
      </c>
    </row>
    <row r="125" spans="1:11" ht="12.75">
      <c r="A125" s="4" t="s">
        <v>220</v>
      </c>
      <c r="B125" s="5" t="s">
        <v>221</v>
      </c>
      <c r="C125" s="6" t="s">
        <v>13</v>
      </c>
      <c r="D125" s="6" t="s">
        <v>89</v>
      </c>
      <c r="E125" s="22" t="s">
        <v>125</v>
      </c>
      <c r="F125" s="72">
        <v>193.76</v>
      </c>
      <c r="G125" s="22">
        <f t="shared" si="20"/>
        <v>193.76</v>
      </c>
      <c r="H125" s="72">
        <v>8.06</v>
      </c>
      <c r="I125" s="22">
        <f t="shared" si="21"/>
        <v>8.06</v>
      </c>
      <c r="J125" s="22">
        <f t="shared" si="22"/>
        <v>201.82</v>
      </c>
      <c r="K125" s="23">
        <f t="shared" si="23"/>
        <v>201.82</v>
      </c>
    </row>
    <row r="126" spans="1:11" ht="25.5">
      <c r="A126" s="4" t="s">
        <v>222</v>
      </c>
      <c r="B126" s="5" t="s">
        <v>223</v>
      </c>
      <c r="C126" s="6" t="s">
        <v>224</v>
      </c>
      <c r="D126" s="6" t="s">
        <v>89</v>
      </c>
      <c r="E126" s="22" t="s">
        <v>90</v>
      </c>
      <c r="F126" s="72">
        <v>153.46</v>
      </c>
      <c r="G126" s="22">
        <f t="shared" si="20"/>
        <v>613.84</v>
      </c>
      <c r="H126" s="72">
        <v>0</v>
      </c>
      <c r="I126" s="22">
        <f t="shared" si="21"/>
        <v>0</v>
      </c>
      <c r="J126" s="22">
        <f t="shared" si="22"/>
        <v>153.46</v>
      </c>
      <c r="K126" s="23">
        <f t="shared" si="23"/>
        <v>613.84</v>
      </c>
    </row>
    <row r="127" spans="1:11" s="66" customFormat="1" ht="12.75">
      <c r="A127" s="62" t="s">
        <v>225</v>
      </c>
      <c r="B127" s="63" t="s">
        <v>226</v>
      </c>
      <c r="C127" s="63"/>
      <c r="D127" s="63"/>
      <c r="E127" s="64"/>
      <c r="F127" s="64"/>
      <c r="G127" s="67"/>
      <c r="H127" s="64"/>
      <c r="I127" s="67"/>
      <c r="J127" s="68"/>
      <c r="K127" s="69">
        <f>SUM(K128:K131)</f>
        <v>1354.48</v>
      </c>
    </row>
    <row r="128" spans="1:11" ht="38.25">
      <c r="A128" s="4" t="s">
        <v>227</v>
      </c>
      <c r="B128" s="5" t="s">
        <v>228</v>
      </c>
      <c r="C128" s="6" t="s">
        <v>13</v>
      </c>
      <c r="D128" s="6" t="s">
        <v>89</v>
      </c>
      <c r="E128" s="22">
        <v>6</v>
      </c>
      <c r="F128" s="72">
        <v>11.95</v>
      </c>
      <c r="G128" s="22">
        <f>E128*F128</f>
        <v>71.69999999999999</v>
      </c>
      <c r="H128" s="72">
        <v>8.38</v>
      </c>
      <c r="I128" s="22">
        <f>E128*H128</f>
        <v>50.28</v>
      </c>
      <c r="J128" s="22">
        <f>F128+H128</f>
        <v>20.33</v>
      </c>
      <c r="K128" s="23">
        <f>E128*J128</f>
        <v>121.97999999999999</v>
      </c>
    </row>
    <row r="129" spans="1:11" ht="38.25">
      <c r="A129" s="4" t="s">
        <v>229</v>
      </c>
      <c r="B129" s="5" t="s">
        <v>230</v>
      </c>
      <c r="C129" s="6" t="s">
        <v>224</v>
      </c>
      <c r="D129" s="6" t="s">
        <v>89</v>
      </c>
      <c r="E129" s="22">
        <v>1</v>
      </c>
      <c r="F129" s="72">
        <v>86.5</v>
      </c>
      <c r="G129" s="22">
        <f>E129*F129</f>
        <v>86.5</v>
      </c>
      <c r="H129" s="72">
        <v>0</v>
      </c>
      <c r="I129" s="22">
        <f>E129*H129</f>
        <v>0</v>
      </c>
      <c r="J129" s="22">
        <f>F129+H129</f>
        <v>86.5</v>
      </c>
      <c r="K129" s="23">
        <f>E129*J129</f>
        <v>86.5</v>
      </c>
    </row>
    <row r="130" spans="1:11" ht="25.5">
      <c r="A130" s="4" t="s">
        <v>231</v>
      </c>
      <c r="B130" s="5" t="s">
        <v>232</v>
      </c>
      <c r="C130" s="6" t="s">
        <v>224</v>
      </c>
      <c r="D130" s="6" t="s">
        <v>89</v>
      </c>
      <c r="E130" s="22" t="s">
        <v>90</v>
      </c>
      <c r="F130" s="72">
        <v>189</v>
      </c>
      <c r="G130" s="22">
        <f>E130*F130</f>
        <v>756</v>
      </c>
      <c r="H130" s="72">
        <v>0</v>
      </c>
      <c r="I130" s="22">
        <f>E130*H130</f>
        <v>0</v>
      </c>
      <c r="J130" s="22">
        <f>F130+H130</f>
        <v>189</v>
      </c>
      <c r="K130" s="23">
        <f>E130*J130</f>
        <v>756</v>
      </c>
    </row>
    <row r="131" spans="1:11" ht="25.5">
      <c r="A131" s="4" t="s">
        <v>233</v>
      </c>
      <c r="B131" s="5" t="s">
        <v>234</v>
      </c>
      <c r="C131" s="6" t="s">
        <v>224</v>
      </c>
      <c r="D131" s="6" t="s">
        <v>89</v>
      </c>
      <c r="E131" s="22" t="s">
        <v>125</v>
      </c>
      <c r="F131" s="72">
        <v>390</v>
      </c>
      <c r="G131" s="22">
        <f>E131*F131</f>
        <v>390</v>
      </c>
      <c r="H131" s="72">
        <v>0</v>
      </c>
      <c r="I131" s="22">
        <f>E131*H131</f>
        <v>0</v>
      </c>
      <c r="J131" s="22">
        <f>F131+H131</f>
        <v>390</v>
      </c>
      <c r="K131" s="23">
        <f>E131*J131</f>
        <v>390</v>
      </c>
    </row>
    <row r="132" spans="1:11" s="66" customFormat="1" ht="12.75">
      <c r="A132" s="62" t="s">
        <v>235</v>
      </c>
      <c r="B132" s="63" t="s">
        <v>236</v>
      </c>
      <c r="C132" s="63"/>
      <c r="D132" s="63"/>
      <c r="E132" s="64"/>
      <c r="F132" s="64"/>
      <c r="G132" s="67"/>
      <c r="H132" s="64"/>
      <c r="I132" s="67"/>
      <c r="J132" s="68"/>
      <c r="K132" s="69">
        <f>SUM(K133:K136)</f>
        <v>406.52000000000004</v>
      </c>
    </row>
    <row r="133" spans="1:11" ht="25.5">
      <c r="A133" s="4" t="s">
        <v>237</v>
      </c>
      <c r="B133" s="5" t="s">
        <v>238</v>
      </c>
      <c r="C133" s="6" t="s">
        <v>239</v>
      </c>
      <c r="D133" s="6" t="s">
        <v>89</v>
      </c>
      <c r="E133" s="22">
        <v>11</v>
      </c>
      <c r="F133" s="72">
        <v>18.14</v>
      </c>
      <c r="G133" s="22">
        <f>E133*F133</f>
        <v>199.54000000000002</v>
      </c>
      <c r="H133" s="72">
        <v>0</v>
      </c>
      <c r="I133" s="22">
        <f>E133*H133</f>
        <v>0</v>
      </c>
      <c r="J133" s="22">
        <f>F133+H133</f>
        <v>18.14</v>
      </c>
      <c r="K133" s="23">
        <f>E133*J133</f>
        <v>199.54000000000002</v>
      </c>
    </row>
    <row r="134" spans="1:11" ht="38.25">
      <c r="A134" s="4" t="s">
        <v>240</v>
      </c>
      <c r="B134" s="5" t="s">
        <v>241</v>
      </c>
      <c r="C134" s="6" t="s">
        <v>13</v>
      </c>
      <c r="D134" s="6" t="s">
        <v>89</v>
      </c>
      <c r="E134" s="22">
        <v>6</v>
      </c>
      <c r="F134" s="72">
        <v>5.58</v>
      </c>
      <c r="G134" s="22">
        <f>E134*F134</f>
        <v>33.480000000000004</v>
      </c>
      <c r="H134" s="72">
        <v>4.19</v>
      </c>
      <c r="I134" s="22">
        <f>E134*H134</f>
        <v>25.14</v>
      </c>
      <c r="J134" s="22">
        <f>F134+H134</f>
        <v>9.77</v>
      </c>
      <c r="K134" s="23">
        <f>E134*J134</f>
        <v>58.62</v>
      </c>
    </row>
    <row r="135" spans="1:11" ht="25.5">
      <c r="A135" s="4" t="s">
        <v>242</v>
      </c>
      <c r="B135" s="5" t="s">
        <v>243</v>
      </c>
      <c r="C135" s="6" t="s">
        <v>224</v>
      </c>
      <c r="D135" s="6" t="s">
        <v>89</v>
      </c>
      <c r="E135" s="22" t="s">
        <v>105</v>
      </c>
      <c r="F135" s="72">
        <v>25.67</v>
      </c>
      <c r="G135" s="22">
        <f>E135*F135</f>
        <v>128.35000000000002</v>
      </c>
      <c r="H135" s="72">
        <v>0</v>
      </c>
      <c r="I135" s="22">
        <f>E135*H135</f>
        <v>0</v>
      </c>
      <c r="J135" s="22">
        <f>F135+H135</f>
        <v>25.67</v>
      </c>
      <c r="K135" s="23">
        <f>E135*J135</f>
        <v>128.35000000000002</v>
      </c>
    </row>
    <row r="136" spans="1:11" ht="25.5">
      <c r="A136" s="4" t="s">
        <v>378</v>
      </c>
      <c r="B136" s="5" t="s">
        <v>244</v>
      </c>
      <c r="C136" s="6" t="s">
        <v>224</v>
      </c>
      <c r="D136" s="6" t="s">
        <v>89</v>
      </c>
      <c r="E136" s="22" t="s">
        <v>125</v>
      </c>
      <c r="F136" s="72">
        <v>20.01</v>
      </c>
      <c r="G136" s="22">
        <f>E136*F136</f>
        <v>20.01</v>
      </c>
      <c r="H136" s="72">
        <v>0</v>
      </c>
      <c r="I136" s="22">
        <f>E136*H136</f>
        <v>0</v>
      </c>
      <c r="J136" s="22">
        <f>F136+H136</f>
        <v>20.01</v>
      </c>
      <c r="K136" s="23">
        <f>E136*J136</f>
        <v>20.01</v>
      </c>
    </row>
    <row r="137" spans="1:11" s="66" customFormat="1" ht="12.75">
      <c r="A137" s="62" t="s">
        <v>245</v>
      </c>
      <c r="B137" s="63" t="s">
        <v>246</v>
      </c>
      <c r="C137" s="63"/>
      <c r="D137" s="63"/>
      <c r="E137" s="64"/>
      <c r="F137" s="64"/>
      <c r="G137" s="67"/>
      <c r="H137" s="64"/>
      <c r="I137" s="67"/>
      <c r="J137" s="68"/>
      <c r="K137" s="69">
        <f>SUM(K138:K140)</f>
        <v>531.6576</v>
      </c>
    </row>
    <row r="138" spans="1:11" ht="51">
      <c r="A138" s="4" t="s">
        <v>247</v>
      </c>
      <c r="B138" s="13" t="s">
        <v>248</v>
      </c>
      <c r="C138" s="6" t="s">
        <v>13</v>
      </c>
      <c r="D138" s="6" t="s">
        <v>114</v>
      </c>
      <c r="E138" s="22">
        <v>2.3</v>
      </c>
      <c r="F138" s="72">
        <v>100.72</v>
      </c>
      <c r="G138" s="22">
        <f>E138*F138</f>
        <v>231.65599999999998</v>
      </c>
      <c r="H138" s="72">
        <v>33.2</v>
      </c>
      <c r="I138" s="22">
        <f>E138*H138</f>
        <v>76.36</v>
      </c>
      <c r="J138" s="22">
        <f>F138+H138</f>
        <v>133.92000000000002</v>
      </c>
      <c r="K138" s="23">
        <f>E138*J138</f>
        <v>308.016</v>
      </c>
    </row>
    <row r="139" spans="1:11" ht="25.5">
      <c r="A139" s="4" t="s">
        <v>249</v>
      </c>
      <c r="B139" s="5" t="s">
        <v>250</v>
      </c>
      <c r="C139" s="6" t="s">
        <v>224</v>
      </c>
      <c r="D139" s="6" t="s">
        <v>14</v>
      </c>
      <c r="E139" s="22" t="s">
        <v>251</v>
      </c>
      <c r="F139" s="72">
        <v>86.54</v>
      </c>
      <c r="G139" s="22">
        <f>E139*F139</f>
        <v>166.1568</v>
      </c>
      <c r="H139" s="72">
        <v>0</v>
      </c>
      <c r="I139" s="22">
        <f>E139*H139</f>
        <v>0</v>
      </c>
      <c r="J139" s="22">
        <f>F139+H139</f>
        <v>86.54</v>
      </c>
      <c r="K139" s="23">
        <f>E139*J139</f>
        <v>166.1568</v>
      </c>
    </row>
    <row r="140" spans="1:11" ht="25.5">
      <c r="A140" s="4" t="s">
        <v>252</v>
      </c>
      <c r="B140" s="5" t="s">
        <v>253</v>
      </c>
      <c r="C140" s="6" t="s">
        <v>224</v>
      </c>
      <c r="D140" s="6" t="s">
        <v>14</v>
      </c>
      <c r="E140" s="22" t="s">
        <v>254</v>
      </c>
      <c r="F140" s="72">
        <v>119.76</v>
      </c>
      <c r="G140" s="22">
        <f>E140*F140</f>
        <v>57.4848</v>
      </c>
      <c r="H140" s="72">
        <v>0</v>
      </c>
      <c r="I140" s="22">
        <f>E140*H140</f>
        <v>0</v>
      </c>
      <c r="J140" s="22">
        <f>F140+H140</f>
        <v>119.76</v>
      </c>
      <c r="K140" s="23">
        <f>E140*J140</f>
        <v>57.4848</v>
      </c>
    </row>
    <row r="141" spans="1:11" ht="15">
      <c r="A141" s="1" t="s">
        <v>255</v>
      </c>
      <c r="B141" s="2" t="s">
        <v>256</v>
      </c>
      <c r="C141" s="2"/>
      <c r="D141" s="2"/>
      <c r="E141" s="3"/>
      <c r="F141" s="3"/>
      <c r="G141" s="8"/>
      <c r="H141" s="3"/>
      <c r="I141" s="8"/>
      <c r="J141" s="9"/>
      <c r="K141" s="25">
        <f>K142</f>
        <v>15117.330199999995</v>
      </c>
    </row>
    <row r="142" spans="1:11" s="66" customFormat="1" ht="12.75">
      <c r="A142" s="62" t="s">
        <v>257</v>
      </c>
      <c r="B142" s="63" t="s">
        <v>258</v>
      </c>
      <c r="C142" s="63"/>
      <c r="D142" s="63"/>
      <c r="E142" s="64"/>
      <c r="F142" s="64"/>
      <c r="G142" s="67">
        <f>SUM(G143:G174)</f>
        <v>10069.205400000003</v>
      </c>
      <c r="H142" s="64"/>
      <c r="I142" s="67">
        <f>SUM(I143:I174)</f>
        <v>5048.1248</v>
      </c>
      <c r="J142" s="68"/>
      <c r="K142" s="69">
        <f>SUM(K143:K174)</f>
        <v>15117.330199999995</v>
      </c>
    </row>
    <row r="143" spans="1:11" ht="38.25">
      <c r="A143" s="4" t="s">
        <v>259</v>
      </c>
      <c r="B143" s="5" t="s">
        <v>260</v>
      </c>
      <c r="C143" s="6" t="s">
        <v>13</v>
      </c>
      <c r="D143" s="6" t="s">
        <v>89</v>
      </c>
      <c r="E143" s="22" t="s">
        <v>96</v>
      </c>
      <c r="F143" s="72">
        <v>7.1</v>
      </c>
      <c r="G143" s="22">
        <f aca="true" t="shared" si="24" ref="G143:G174">E143*F143</f>
        <v>99.39999999999999</v>
      </c>
      <c r="H143" s="72">
        <v>5.02</v>
      </c>
      <c r="I143" s="22">
        <f aca="true" t="shared" si="25" ref="I143:I174">E143*H143</f>
        <v>70.28</v>
      </c>
      <c r="J143" s="22">
        <f aca="true" t="shared" si="26" ref="J143:J174">F143+H143</f>
        <v>12.12</v>
      </c>
      <c r="K143" s="23">
        <f aca="true" t="shared" si="27" ref="K143:K174">E143*J143</f>
        <v>169.67999999999998</v>
      </c>
    </row>
    <row r="144" spans="1:11" ht="38.25">
      <c r="A144" s="4" t="s">
        <v>261</v>
      </c>
      <c r="B144" s="5" t="s">
        <v>262</v>
      </c>
      <c r="C144" s="6" t="s">
        <v>13</v>
      </c>
      <c r="D144" s="6" t="s">
        <v>89</v>
      </c>
      <c r="E144" s="22" t="s">
        <v>15</v>
      </c>
      <c r="F144" s="72">
        <v>7.1</v>
      </c>
      <c r="G144" s="22">
        <f t="shared" si="24"/>
        <v>14.2</v>
      </c>
      <c r="H144" s="72">
        <v>5.02</v>
      </c>
      <c r="I144" s="22">
        <f t="shared" si="25"/>
        <v>10.04</v>
      </c>
      <c r="J144" s="22">
        <f t="shared" si="26"/>
        <v>12.12</v>
      </c>
      <c r="K144" s="23">
        <f t="shared" si="27"/>
        <v>24.24</v>
      </c>
    </row>
    <row r="145" spans="1:11" ht="38.25">
      <c r="A145" s="4" t="s">
        <v>263</v>
      </c>
      <c r="B145" s="5" t="s">
        <v>264</v>
      </c>
      <c r="C145" s="6" t="s">
        <v>13</v>
      </c>
      <c r="D145" s="6" t="s">
        <v>89</v>
      </c>
      <c r="E145" s="22" t="s">
        <v>125</v>
      </c>
      <c r="F145" s="72">
        <v>40</v>
      </c>
      <c r="G145" s="22">
        <f t="shared" si="24"/>
        <v>40</v>
      </c>
      <c r="H145" s="72">
        <v>15.05</v>
      </c>
      <c r="I145" s="22">
        <f t="shared" si="25"/>
        <v>15.05</v>
      </c>
      <c r="J145" s="22">
        <f t="shared" si="26"/>
        <v>55.05</v>
      </c>
      <c r="K145" s="23">
        <f t="shared" si="27"/>
        <v>55.05</v>
      </c>
    </row>
    <row r="146" spans="1:11" ht="38.25">
      <c r="A146" s="4" t="s">
        <v>265</v>
      </c>
      <c r="B146" s="5" t="s">
        <v>266</v>
      </c>
      <c r="C146" s="6" t="s">
        <v>13</v>
      </c>
      <c r="D146" s="6" t="s">
        <v>114</v>
      </c>
      <c r="E146" s="22" t="s">
        <v>267</v>
      </c>
      <c r="F146" s="72">
        <v>6.08</v>
      </c>
      <c r="G146" s="22">
        <f t="shared" si="24"/>
        <v>229.39839999999998</v>
      </c>
      <c r="H146" s="72">
        <v>8.04</v>
      </c>
      <c r="I146" s="22">
        <f t="shared" si="25"/>
        <v>303.34919999999994</v>
      </c>
      <c r="J146" s="22">
        <f t="shared" si="26"/>
        <v>14.12</v>
      </c>
      <c r="K146" s="23">
        <f t="shared" si="27"/>
        <v>532.7475999999999</v>
      </c>
    </row>
    <row r="147" spans="1:11" ht="38.25">
      <c r="A147" s="4" t="s">
        <v>268</v>
      </c>
      <c r="B147" s="5" t="s">
        <v>21</v>
      </c>
      <c r="C147" s="6" t="s">
        <v>13</v>
      </c>
      <c r="D147" s="6" t="s">
        <v>22</v>
      </c>
      <c r="E147" s="22" t="s">
        <v>269</v>
      </c>
      <c r="F147" s="72">
        <v>180.63</v>
      </c>
      <c r="G147" s="22">
        <f t="shared" si="24"/>
        <v>1428.7833</v>
      </c>
      <c r="H147" s="72">
        <v>38.3</v>
      </c>
      <c r="I147" s="22">
        <f t="shared" si="25"/>
        <v>302.953</v>
      </c>
      <c r="J147" s="22">
        <f t="shared" si="26"/>
        <v>218.93</v>
      </c>
      <c r="K147" s="23">
        <f t="shared" si="27"/>
        <v>1731.7363</v>
      </c>
    </row>
    <row r="148" spans="1:11" ht="25.5">
      <c r="A148" s="4" t="s">
        <v>270</v>
      </c>
      <c r="B148" s="5" t="s">
        <v>271</v>
      </c>
      <c r="C148" s="6" t="s">
        <v>13</v>
      </c>
      <c r="D148" s="6" t="s">
        <v>89</v>
      </c>
      <c r="E148" s="22" t="s">
        <v>148</v>
      </c>
      <c r="F148" s="72">
        <v>1.38</v>
      </c>
      <c r="G148" s="22">
        <f t="shared" si="24"/>
        <v>91.08</v>
      </c>
      <c r="H148" s="72">
        <v>0.7</v>
      </c>
      <c r="I148" s="22">
        <f t="shared" si="25"/>
        <v>46.199999999999996</v>
      </c>
      <c r="J148" s="22">
        <f t="shared" si="26"/>
        <v>2.08</v>
      </c>
      <c r="K148" s="23">
        <f t="shared" si="27"/>
        <v>137.28</v>
      </c>
    </row>
    <row r="149" spans="1:11" ht="25.5">
      <c r="A149" s="4" t="s">
        <v>272</v>
      </c>
      <c r="B149" s="5" t="s">
        <v>273</v>
      </c>
      <c r="C149" s="6" t="s">
        <v>13</v>
      </c>
      <c r="D149" s="6" t="s">
        <v>89</v>
      </c>
      <c r="E149" s="22" t="s">
        <v>15</v>
      </c>
      <c r="F149" s="72">
        <v>3.02</v>
      </c>
      <c r="G149" s="22">
        <f t="shared" si="24"/>
        <v>6.04</v>
      </c>
      <c r="H149" s="72">
        <v>0.7</v>
      </c>
      <c r="I149" s="22">
        <f t="shared" si="25"/>
        <v>1.4</v>
      </c>
      <c r="J149" s="22">
        <f t="shared" si="26"/>
        <v>3.7199999999999998</v>
      </c>
      <c r="K149" s="23">
        <f t="shared" si="27"/>
        <v>7.4399999999999995</v>
      </c>
    </row>
    <row r="150" spans="1:11" ht="38.25">
      <c r="A150" s="4" t="s">
        <v>274</v>
      </c>
      <c r="B150" s="5" t="s">
        <v>29</v>
      </c>
      <c r="C150" s="6" t="s">
        <v>13</v>
      </c>
      <c r="D150" s="6" t="s">
        <v>22</v>
      </c>
      <c r="E150" s="22" t="s">
        <v>275</v>
      </c>
      <c r="F150" s="72">
        <v>0</v>
      </c>
      <c r="G150" s="22">
        <f t="shared" si="24"/>
        <v>0</v>
      </c>
      <c r="H150" s="72">
        <v>19.15</v>
      </c>
      <c r="I150" s="22">
        <f t="shared" si="25"/>
        <v>689.4</v>
      </c>
      <c r="J150" s="22">
        <f t="shared" si="26"/>
        <v>19.15</v>
      </c>
      <c r="K150" s="23">
        <f t="shared" si="27"/>
        <v>689.4</v>
      </c>
    </row>
    <row r="151" spans="1:11" ht="25.5">
      <c r="A151" s="4" t="s">
        <v>276</v>
      </c>
      <c r="B151" s="5" t="s">
        <v>31</v>
      </c>
      <c r="C151" s="6" t="s">
        <v>13</v>
      </c>
      <c r="D151" s="6" t="s">
        <v>22</v>
      </c>
      <c r="E151" s="22" t="s">
        <v>277</v>
      </c>
      <c r="F151" s="72">
        <v>25.94</v>
      </c>
      <c r="G151" s="22">
        <f t="shared" si="24"/>
        <v>1230.853</v>
      </c>
      <c r="H151" s="72">
        <v>0</v>
      </c>
      <c r="I151" s="22">
        <f t="shared" si="25"/>
        <v>0</v>
      </c>
      <c r="J151" s="22">
        <f t="shared" si="26"/>
        <v>25.94</v>
      </c>
      <c r="K151" s="23">
        <f t="shared" si="27"/>
        <v>1230.853</v>
      </c>
    </row>
    <row r="152" spans="1:11" ht="51">
      <c r="A152" s="4" t="s">
        <v>278</v>
      </c>
      <c r="B152" s="5" t="s">
        <v>279</v>
      </c>
      <c r="C152" s="6" t="s">
        <v>13</v>
      </c>
      <c r="D152" s="6" t="s">
        <v>89</v>
      </c>
      <c r="E152" s="22" t="s">
        <v>125</v>
      </c>
      <c r="F152" s="72">
        <v>62.72</v>
      </c>
      <c r="G152" s="22">
        <f t="shared" si="24"/>
        <v>62.72</v>
      </c>
      <c r="H152" s="72">
        <v>6.69</v>
      </c>
      <c r="I152" s="22">
        <f t="shared" si="25"/>
        <v>6.69</v>
      </c>
      <c r="J152" s="22">
        <f t="shared" si="26"/>
        <v>69.41</v>
      </c>
      <c r="K152" s="23">
        <f t="shared" si="27"/>
        <v>69.41</v>
      </c>
    </row>
    <row r="153" spans="1:11" ht="13.5" thickBot="1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7"/>
    </row>
    <row r="154" spans="1:11" ht="12.75">
      <c r="A154" s="48"/>
      <c r="B154" s="49"/>
      <c r="C154" s="49"/>
      <c r="D154" s="49"/>
      <c r="E154" s="50"/>
      <c r="F154" s="114" t="s">
        <v>350</v>
      </c>
      <c r="G154" s="115"/>
      <c r="H154" s="114" t="s">
        <v>351</v>
      </c>
      <c r="I154" s="115"/>
      <c r="J154" s="50"/>
      <c r="K154" s="51"/>
    </row>
    <row r="155" spans="1:11" ht="38.25">
      <c r="A155" s="52" t="s">
        <v>0</v>
      </c>
      <c r="B155" s="53" t="s">
        <v>1</v>
      </c>
      <c r="C155" s="53" t="s">
        <v>2</v>
      </c>
      <c r="D155" s="53" t="s">
        <v>3</v>
      </c>
      <c r="E155" s="54" t="s">
        <v>4</v>
      </c>
      <c r="F155" s="54" t="s">
        <v>356</v>
      </c>
      <c r="G155" s="54" t="s">
        <v>357</v>
      </c>
      <c r="H155" s="54" t="s">
        <v>356</v>
      </c>
      <c r="I155" s="54" t="s">
        <v>357</v>
      </c>
      <c r="J155" s="54" t="s">
        <v>5</v>
      </c>
      <c r="K155" s="54" t="s">
        <v>6</v>
      </c>
    </row>
    <row r="156" spans="1:11" ht="38.25">
      <c r="A156" s="4" t="s">
        <v>280</v>
      </c>
      <c r="B156" s="5" t="s">
        <v>281</v>
      </c>
      <c r="C156" s="6" t="s">
        <v>13</v>
      </c>
      <c r="D156" s="6" t="s">
        <v>114</v>
      </c>
      <c r="E156" s="61">
        <v>1691.35</v>
      </c>
      <c r="F156" s="72">
        <v>1.21</v>
      </c>
      <c r="G156" s="22">
        <f t="shared" si="24"/>
        <v>2046.5334999999998</v>
      </c>
      <c r="H156" s="72">
        <v>0.81</v>
      </c>
      <c r="I156" s="22">
        <f t="shared" si="25"/>
        <v>1369.9935</v>
      </c>
      <c r="J156" s="22">
        <f t="shared" si="26"/>
        <v>2.02</v>
      </c>
      <c r="K156" s="23">
        <f t="shared" si="27"/>
        <v>3416.527</v>
      </c>
    </row>
    <row r="157" spans="1:11" ht="38.25">
      <c r="A157" s="4" t="s">
        <v>282</v>
      </c>
      <c r="B157" s="5" t="s">
        <v>283</v>
      </c>
      <c r="C157" s="6" t="s">
        <v>13</v>
      </c>
      <c r="D157" s="6" t="s">
        <v>114</v>
      </c>
      <c r="E157" s="22" t="s">
        <v>284</v>
      </c>
      <c r="F157" s="72">
        <v>1.73</v>
      </c>
      <c r="G157" s="22">
        <f t="shared" si="24"/>
        <v>428.175</v>
      </c>
      <c r="H157" s="72">
        <v>0.97</v>
      </c>
      <c r="I157" s="22">
        <f t="shared" si="25"/>
        <v>240.075</v>
      </c>
      <c r="J157" s="22">
        <f t="shared" si="26"/>
        <v>2.7</v>
      </c>
      <c r="K157" s="23">
        <f t="shared" si="27"/>
        <v>668.25</v>
      </c>
    </row>
    <row r="158" spans="1:11" ht="38.25">
      <c r="A158" s="4" t="s">
        <v>285</v>
      </c>
      <c r="B158" s="5" t="s">
        <v>286</v>
      </c>
      <c r="C158" s="6" t="s">
        <v>13</v>
      </c>
      <c r="D158" s="6" t="s">
        <v>114</v>
      </c>
      <c r="E158" s="22" t="s">
        <v>287</v>
      </c>
      <c r="F158" s="72">
        <v>1.3</v>
      </c>
      <c r="G158" s="22">
        <f t="shared" si="24"/>
        <v>192.569</v>
      </c>
      <c r="H158" s="72">
        <v>0.81</v>
      </c>
      <c r="I158" s="22">
        <f t="shared" si="25"/>
        <v>119.98530000000001</v>
      </c>
      <c r="J158" s="22">
        <f t="shared" si="26"/>
        <v>2.1100000000000003</v>
      </c>
      <c r="K158" s="23">
        <f t="shared" si="27"/>
        <v>312.5543</v>
      </c>
    </row>
    <row r="159" spans="1:11" ht="38.25">
      <c r="A159" s="4" t="s">
        <v>288</v>
      </c>
      <c r="B159" s="5" t="s">
        <v>289</v>
      </c>
      <c r="C159" s="6" t="s">
        <v>13</v>
      </c>
      <c r="D159" s="6" t="s">
        <v>114</v>
      </c>
      <c r="E159" s="22" t="s">
        <v>290</v>
      </c>
      <c r="F159" s="72">
        <v>2.16</v>
      </c>
      <c r="G159" s="22">
        <f t="shared" si="24"/>
        <v>900.3528</v>
      </c>
      <c r="H159" s="72">
        <v>0.97</v>
      </c>
      <c r="I159" s="22">
        <f t="shared" si="25"/>
        <v>404.32509999999996</v>
      </c>
      <c r="J159" s="22">
        <f t="shared" si="26"/>
        <v>3.13</v>
      </c>
      <c r="K159" s="23">
        <f t="shared" si="27"/>
        <v>1304.6779</v>
      </c>
    </row>
    <row r="160" spans="1:11" ht="38.25">
      <c r="A160" s="4" t="s">
        <v>291</v>
      </c>
      <c r="B160" s="5" t="s">
        <v>292</v>
      </c>
      <c r="C160" s="6" t="s">
        <v>13</v>
      </c>
      <c r="D160" s="6" t="s">
        <v>114</v>
      </c>
      <c r="E160" s="22" t="s">
        <v>293</v>
      </c>
      <c r="F160" s="72">
        <v>6.18</v>
      </c>
      <c r="G160" s="22">
        <f t="shared" si="24"/>
        <v>1430.8554</v>
      </c>
      <c r="H160" s="72">
        <v>1.45</v>
      </c>
      <c r="I160" s="22">
        <f t="shared" si="25"/>
        <v>335.7185</v>
      </c>
      <c r="J160" s="22">
        <f t="shared" si="26"/>
        <v>7.63</v>
      </c>
      <c r="K160" s="23">
        <f t="shared" si="27"/>
        <v>1766.5739</v>
      </c>
    </row>
    <row r="161" spans="1:11" ht="25.5">
      <c r="A161" s="4" t="s">
        <v>294</v>
      </c>
      <c r="B161" s="5" t="s">
        <v>295</v>
      </c>
      <c r="C161" s="6" t="s">
        <v>13</v>
      </c>
      <c r="D161" s="6" t="s">
        <v>89</v>
      </c>
      <c r="E161" s="22" t="s">
        <v>151</v>
      </c>
      <c r="F161" s="72">
        <v>22.44</v>
      </c>
      <c r="G161" s="22">
        <f t="shared" si="24"/>
        <v>134.64000000000001</v>
      </c>
      <c r="H161" s="72">
        <v>13.38</v>
      </c>
      <c r="I161" s="22">
        <f t="shared" si="25"/>
        <v>80.28</v>
      </c>
      <c r="J161" s="22">
        <f t="shared" si="26"/>
        <v>35.82</v>
      </c>
      <c r="K161" s="23">
        <f t="shared" si="27"/>
        <v>214.92000000000002</v>
      </c>
    </row>
    <row r="162" spans="1:11" ht="25.5">
      <c r="A162" s="4" t="s">
        <v>296</v>
      </c>
      <c r="B162" s="5" t="s">
        <v>297</v>
      </c>
      <c r="C162" s="6" t="s">
        <v>13</v>
      </c>
      <c r="D162" s="6" t="s">
        <v>89</v>
      </c>
      <c r="E162" s="22" t="s">
        <v>90</v>
      </c>
      <c r="F162" s="72">
        <v>6.52</v>
      </c>
      <c r="G162" s="22">
        <f t="shared" si="24"/>
        <v>26.08</v>
      </c>
      <c r="H162" s="72">
        <v>0.97</v>
      </c>
      <c r="I162" s="22">
        <f t="shared" si="25"/>
        <v>3.88</v>
      </c>
      <c r="J162" s="22">
        <f t="shared" si="26"/>
        <v>7.489999999999999</v>
      </c>
      <c r="K162" s="23">
        <f t="shared" si="27"/>
        <v>29.959999999999997</v>
      </c>
    </row>
    <row r="163" spans="1:11" ht="25.5">
      <c r="A163" s="4" t="s">
        <v>298</v>
      </c>
      <c r="B163" s="5" t="s">
        <v>299</v>
      </c>
      <c r="C163" s="6" t="s">
        <v>13</v>
      </c>
      <c r="D163" s="6" t="s">
        <v>89</v>
      </c>
      <c r="E163" s="22" t="s">
        <v>300</v>
      </c>
      <c r="F163" s="72">
        <v>10.52</v>
      </c>
      <c r="G163" s="22">
        <f t="shared" si="24"/>
        <v>494.44</v>
      </c>
      <c r="H163" s="72">
        <v>0.97</v>
      </c>
      <c r="I163" s="22">
        <f t="shared" si="25"/>
        <v>45.589999999999996</v>
      </c>
      <c r="J163" s="22">
        <f t="shared" si="26"/>
        <v>11.49</v>
      </c>
      <c r="K163" s="23">
        <f t="shared" si="27"/>
        <v>540.03</v>
      </c>
    </row>
    <row r="164" spans="1:11" ht="25.5">
      <c r="A164" s="4" t="s">
        <v>301</v>
      </c>
      <c r="B164" s="5" t="s">
        <v>302</v>
      </c>
      <c r="C164" s="6" t="s">
        <v>224</v>
      </c>
      <c r="D164" s="6" t="s">
        <v>89</v>
      </c>
      <c r="E164" s="22" t="s">
        <v>15</v>
      </c>
      <c r="F164" s="72">
        <v>138.92</v>
      </c>
      <c r="G164" s="22">
        <f t="shared" si="24"/>
        <v>277.84</v>
      </c>
      <c r="H164" s="72">
        <v>0</v>
      </c>
      <c r="I164" s="22">
        <f t="shared" si="25"/>
        <v>0</v>
      </c>
      <c r="J164" s="22">
        <f t="shared" si="26"/>
        <v>138.92</v>
      </c>
      <c r="K164" s="23">
        <f t="shared" si="27"/>
        <v>277.84</v>
      </c>
    </row>
    <row r="165" spans="1:11" ht="12.75">
      <c r="A165" s="4" t="s">
        <v>303</v>
      </c>
      <c r="B165" s="5" t="s">
        <v>304</v>
      </c>
      <c r="C165" s="6" t="s">
        <v>224</v>
      </c>
      <c r="D165" s="6" t="s">
        <v>89</v>
      </c>
      <c r="E165" s="22" t="s">
        <v>90</v>
      </c>
      <c r="F165" s="72">
        <v>53.64</v>
      </c>
      <c r="G165" s="22">
        <f t="shared" si="24"/>
        <v>214.56</v>
      </c>
      <c r="H165" s="72">
        <v>0</v>
      </c>
      <c r="I165" s="22">
        <f t="shared" si="25"/>
        <v>0</v>
      </c>
      <c r="J165" s="22">
        <f t="shared" si="26"/>
        <v>53.64</v>
      </c>
      <c r="K165" s="23">
        <f t="shared" si="27"/>
        <v>214.56</v>
      </c>
    </row>
    <row r="166" spans="1:11" ht="25.5">
      <c r="A166" s="4" t="s">
        <v>305</v>
      </c>
      <c r="B166" s="5" t="s">
        <v>306</v>
      </c>
      <c r="C166" s="6" t="s">
        <v>13</v>
      </c>
      <c r="D166" s="6" t="s">
        <v>89</v>
      </c>
      <c r="E166" s="22" t="s">
        <v>307</v>
      </c>
      <c r="F166" s="72">
        <v>6.75</v>
      </c>
      <c r="G166" s="22">
        <f t="shared" si="24"/>
        <v>121.5</v>
      </c>
      <c r="H166" s="72">
        <v>5.02</v>
      </c>
      <c r="I166" s="22">
        <f t="shared" si="25"/>
        <v>90.35999999999999</v>
      </c>
      <c r="J166" s="22">
        <f t="shared" si="26"/>
        <v>11.77</v>
      </c>
      <c r="K166" s="23">
        <f t="shared" si="27"/>
        <v>211.85999999999999</v>
      </c>
    </row>
    <row r="167" spans="1:11" ht="25.5">
      <c r="A167" s="4" t="s">
        <v>308</v>
      </c>
      <c r="B167" s="5" t="s">
        <v>309</v>
      </c>
      <c r="C167" s="6" t="s">
        <v>13</v>
      </c>
      <c r="D167" s="6" t="s">
        <v>89</v>
      </c>
      <c r="E167" s="22" t="s">
        <v>125</v>
      </c>
      <c r="F167" s="72">
        <v>9.1</v>
      </c>
      <c r="G167" s="22">
        <f t="shared" si="24"/>
        <v>9.1</v>
      </c>
      <c r="H167" s="72">
        <v>8.86</v>
      </c>
      <c r="I167" s="22">
        <f t="shared" si="25"/>
        <v>8.86</v>
      </c>
      <c r="J167" s="22">
        <f t="shared" si="26"/>
        <v>17.96</v>
      </c>
      <c r="K167" s="23">
        <f t="shared" si="27"/>
        <v>17.96</v>
      </c>
    </row>
    <row r="168" spans="1:11" ht="25.5">
      <c r="A168" s="4" t="s">
        <v>310</v>
      </c>
      <c r="B168" s="5" t="s">
        <v>311</v>
      </c>
      <c r="C168" s="6" t="s">
        <v>13</v>
      </c>
      <c r="D168" s="6" t="s">
        <v>89</v>
      </c>
      <c r="E168" s="22" t="s">
        <v>312</v>
      </c>
      <c r="F168" s="72">
        <v>6</v>
      </c>
      <c r="G168" s="22">
        <f t="shared" si="24"/>
        <v>18</v>
      </c>
      <c r="H168" s="72">
        <v>4.85</v>
      </c>
      <c r="I168" s="22">
        <f t="shared" si="25"/>
        <v>14.549999999999999</v>
      </c>
      <c r="J168" s="22">
        <f t="shared" si="26"/>
        <v>10.85</v>
      </c>
      <c r="K168" s="23">
        <f t="shared" si="27"/>
        <v>32.55</v>
      </c>
    </row>
    <row r="169" spans="1:11" ht="25.5">
      <c r="A169" s="4" t="s">
        <v>313</v>
      </c>
      <c r="B169" s="5" t="s">
        <v>314</v>
      </c>
      <c r="C169" s="6" t="s">
        <v>13</v>
      </c>
      <c r="D169" s="6" t="s">
        <v>89</v>
      </c>
      <c r="E169" s="22" t="s">
        <v>315</v>
      </c>
      <c r="F169" s="72">
        <v>4.47</v>
      </c>
      <c r="G169" s="22">
        <f t="shared" si="24"/>
        <v>44.699999999999996</v>
      </c>
      <c r="H169" s="72">
        <v>3.51</v>
      </c>
      <c r="I169" s="22">
        <f t="shared" si="25"/>
        <v>35.099999999999994</v>
      </c>
      <c r="J169" s="22">
        <f t="shared" si="26"/>
        <v>7.9799999999999995</v>
      </c>
      <c r="K169" s="23">
        <f t="shared" si="27"/>
        <v>79.8</v>
      </c>
    </row>
    <row r="170" spans="1:11" ht="25.5">
      <c r="A170" s="4" t="s">
        <v>316</v>
      </c>
      <c r="B170" s="5" t="s">
        <v>317</v>
      </c>
      <c r="C170" s="6" t="s">
        <v>13</v>
      </c>
      <c r="D170" s="6" t="s">
        <v>89</v>
      </c>
      <c r="E170" s="22" t="s">
        <v>307</v>
      </c>
      <c r="F170" s="72">
        <v>3.45</v>
      </c>
      <c r="G170" s="22">
        <f t="shared" si="24"/>
        <v>62.1</v>
      </c>
      <c r="H170" s="72">
        <v>0.97</v>
      </c>
      <c r="I170" s="22">
        <f t="shared" si="25"/>
        <v>17.46</v>
      </c>
      <c r="J170" s="22">
        <f t="shared" si="26"/>
        <v>4.42</v>
      </c>
      <c r="K170" s="23">
        <f t="shared" si="27"/>
        <v>79.56</v>
      </c>
    </row>
    <row r="171" spans="1:11" ht="25.5">
      <c r="A171" s="4" t="s">
        <v>318</v>
      </c>
      <c r="B171" s="5" t="s">
        <v>319</v>
      </c>
      <c r="C171" s="6" t="s">
        <v>13</v>
      </c>
      <c r="D171" s="6" t="s">
        <v>89</v>
      </c>
      <c r="E171" s="22" t="s">
        <v>125</v>
      </c>
      <c r="F171" s="72">
        <v>17.6</v>
      </c>
      <c r="G171" s="22">
        <f t="shared" si="24"/>
        <v>17.6</v>
      </c>
      <c r="H171" s="72">
        <v>10.2</v>
      </c>
      <c r="I171" s="22">
        <f t="shared" si="25"/>
        <v>10.2</v>
      </c>
      <c r="J171" s="22">
        <f t="shared" si="26"/>
        <v>27.8</v>
      </c>
      <c r="K171" s="23">
        <f t="shared" si="27"/>
        <v>27.8</v>
      </c>
    </row>
    <row r="172" spans="1:11" ht="51">
      <c r="A172" s="4" t="s">
        <v>320</v>
      </c>
      <c r="B172" s="5" t="s">
        <v>358</v>
      </c>
      <c r="C172" s="6" t="s">
        <v>13</v>
      </c>
      <c r="D172" s="6" t="s">
        <v>89</v>
      </c>
      <c r="E172" s="22" t="s">
        <v>125</v>
      </c>
      <c r="F172" s="72">
        <v>35.5</v>
      </c>
      <c r="G172" s="22">
        <f t="shared" si="24"/>
        <v>35.5</v>
      </c>
      <c r="H172" s="72">
        <v>0.97</v>
      </c>
      <c r="I172" s="22">
        <f t="shared" si="25"/>
        <v>0.97</v>
      </c>
      <c r="J172" s="22">
        <f t="shared" si="26"/>
        <v>36.47</v>
      </c>
      <c r="K172" s="23">
        <f t="shared" si="27"/>
        <v>36.47</v>
      </c>
    </row>
    <row r="173" spans="1:11" ht="38.25">
      <c r="A173" s="4" t="s">
        <v>321</v>
      </c>
      <c r="B173" s="5" t="s">
        <v>322</v>
      </c>
      <c r="C173" s="6" t="s">
        <v>13</v>
      </c>
      <c r="D173" s="6" t="s">
        <v>89</v>
      </c>
      <c r="E173" s="22" t="s">
        <v>323</v>
      </c>
      <c r="F173" s="72">
        <v>26.28</v>
      </c>
      <c r="G173" s="22">
        <f t="shared" si="24"/>
        <v>236.52</v>
      </c>
      <c r="H173" s="72">
        <v>2.04</v>
      </c>
      <c r="I173" s="22">
        <f t="shared" si="25"/>
        <v>18.36</v>
      </c>
      <c r="J173" s="22">
        <f t="shared" si="26"/>
        <v>28.32</v>
      </c>
      <c r="K173" s="23">
        <f t="shared" si="27"/>
        <v>254.88</v>
      </c>
    </row>
    <row r="174" spans="1:11" ht="38.25">
      <c r="A174" s="4" t="s">
        <v>324</v>
      </c>
      <c r="B174" s="5" t="s">
        <v>325</v>
      </c>
      <c r="C174" s="6" t="s">
        <v>13</v>
      </c>
      <c r="D174" s="6" t="s">
        <v>114</v>
      </c>
      <c r="E174" s="22" t="s">
        <v>326</v>
      </c>
      <c r="F174" s="72">
        <v>1.75</v>
      </c>
      <c r="G174" s="22">
        <f t="shared" si="24"/>
        <v>175.665</v>
      </c>
      <c r="H174" s="72">
        <v>8.04</v>
      </c>
      <c r="I174" s="22">
        <f t="shared" si="25"/>
        <v>807.0551999999999</v>
      </c>
      <c r="J174" s="22">
        <f t="shared" si="26"/>
        <v>9.79</v>
      </c>
      <c r="K174" s="23">
        <f t="shared" si="27"/>
        <v>982.7201999999999</v>
      </c>
    </row>
    <row r="175" spans="1:11" ht="15">
      <c r="A175" s="1" t="s">
        <v>327</v>
      </c>
      <c r="B175" s="2" t="s">
        <v>328</v>
      </c>
      <c r="C175" s="2"/>
      <c r="D175" s="2"/>
      <c r="E175" s="3"/>
      <c r="F175" s="3"/>
      <c r="G175" s="8"/>
      <c r="H175" s="3"/>
      <c r="I175" s="8"/>
      <c r="J175" s="9"/>
      <c r="K175" s="25">
        <f>K176+K178</f>
        <v>661.8368</v>
      </c>
    </row>
    <row r="176" spans="1:11" s="66" customFormat="1" ht="12.75">
      <c r="A176" s="62" t="s">
        <v>329</v>
      </c>
      <c r="B176" s="63" t="s">
        <v>330</v>
      </c>
      <c r="C176" s="63"/>
      <c r="D176" s="63"/>
      <c r="E176" s="64"/>
      <c r="F176" s="64"/>
      <c r="G176" s="67"/>
      <c r="H176" s="64"/>
      <c r="I176" s="67"/>
      <c r="J176" s="68"/>
      <c r="K176" s="69">
        <f>K177</f>
        <v>308.8368</v>
      </c>
    </row>
    <row r="177" spans="1:11" ht="25.5">
      <c r="A177" s="4" t="s">
        <v>331</v>
      </c>
      <c r="B177" s="5" t="s">
        <v>332</v>
      </c>
      <c r="C177" s="6" t="s">
        <v>333</v>
      </c>
      <c r="D177" s="6" t="s">
        <v>14</v>
      </c>
      <c r="E177" s="7" t="s">
        <v>334</v>
      </c>
      <c r="F177" s="72">
        <v>0</v>
      </c>
      <c r="G177" s="22">
        <f>E177*F177</f>
        <v>0</v>
      </c>
      <c r="H177" s="72">
        <v>1.44</v>
      </c>
      <c r="I177" s="22">
        <f>E177*H177</f>
        <v>308.8368</v>
      </c>
      <c r="J177" s="22">
        <f>F177+H177</f>
        <v>1.44</v>
      </c>
      <c r="K177" s="23">
        <f>E177*J177</f>
        <v>308.8368</v>
      </c>
    </row>
    <row r="178" spans="1:11" s="66" customFormat="1" ht="12.75">
      <c r="A178" s="62" t="s">
        <v>335</v>
      </c>
      <c r="B178" s="63" t="s">
        <v>336</v>
      </c>
      <c r="C178" s="63"/>
      <c r="D178" s="63"/>
      <c r="E178" s="64"/>
      <c r="F178" s="64"/>
      <c r="G178" s="67"/>
      <c r="H178" s="64"/>
      <c r="I178" s="67"/>
      <c r="J178" s="68"/>
      <c r="K178" s="69">
        <f>K179+K180</f>
        <v>353</v>
      </c>
    </row>
    <row r="179" spans="1:11" ht="25.5">
      <c r="A179" s="4" t="s">
        <v>337</v>
      </c>
      <c r="B179" s="5" t="s">
        <v>338</v>
      </c>
      <c r="C179" s="6" t="s">
        <v>13</v>
      </c>
      <c r="D179" s="6" t="s">
        <v>22</v>
      </c>
      <c r="E179" s="7">
        <v>12</v>
      </c>
      <c r="F179" s="72">
        <v>5.45</v>
      </c>
      <c r="G179" s="22">
        <f>E179*F179</f>
        <v>65.4</v>
      </c>
      <c r="H179" s="72">
        <v>6.1</v>
      </c>
      <c r="I179" s="22">
        <f>E179*H179</f>
        <v>73.19999999999999</v>
      </c>
      <c r="J179" s="22">
        <f>F179+H179</f>
        <v>11.55</v>
      </c>
      <c r="K179" s="23">
        <f>E179*J179</f>
        <v>138.60000000000002</v>
      </c>
    </row>
    <row r="180" spans="1:11" ht="12.75">
      <c r="A180" s="4" t="s">
        <v>339</v>
      </c>
      <c r="B180" s="5" t="s">
        <v>340</v>
      </c>
      <c r="C180" s="6" t="s">
        <v>13</v>
      </c>
      <c r="D180" s="6" t="s">
        <v>14</v>
      </c>
      <c r="E180" s="7">
        <v>214.4</v>
      </c>
      <c r="F180" s="72">
        <v>0.11</v>
      </c>
      <c r="G180" s="22">
        <f>E180*F180</f>
        <v>23.584</v>
      </c>
      <c r="H180" s="72">
        <v>0.89</v>
      </c>
      <c r="I180" s="22">
        <f>E180*H180</f>
        <v>190.816</v>
      </c>
      <c r="J180" s="22">
        <f>F180+H180</f>
        <v>1</v>
      </c>
      <c r="K180" s="23">
        <f>E180*J180</f>
        <v>214.4</v>
      </c>
    </row>
    <row r="181" spans="1:11" ht="15">
      <c r="A181" s="14" t="s">
        <v>341</v>
      </c>
      <c r="B181" s="2" t="s">
        <v>342</v>
      </c>
      <c r="C181" s="2"/>
      <c r="D181" s="2"/>
      <c r="E181" s="3"/>
      <c r="F181" s="3"/>
      <c r="G181" s="8"/>
      <c r="H181" s="3"/>
      <c r="I181" s="8"/>
      <c r="J181" s="8"/>
      <c r="K181" s="24">
        <f>K182</f>
        <v>12027.15</v>
      </c>
    </row>
    <row r="182" spans="1:11" s="66" customFormat="1" ht="14.25" customHeight="1">
      <c r="A182" s="62" t="s">
        <v>343</v>
      </c>
      <c r="B182" s="126" t="s">
        <v>344</v>
      </c>
      <c r="C182" s="127"/>
      <c r="D182" s="63"/>
      <c r="E182" s="64"/>
      <c r="F182" s="64"/>
      <c r="G182" s="67"/>
      <c r="H182" s="64"/>
      <c r="I182" s="67"/>
      <c r="J182" s="67"/>
      <c r="K182" s="65">
        <f>SUM(K183:K183)</f>
        <v>12027.15</v>
      </c>
    </row>
    <row r="183" spans="1:11" ht="25.5">
      <c r="A183" s="4" t="s">
        <v>373</v>
      </c>
      <c r="B183" s="5" t="s">
        <v>345</v>
      </c>
      <c r="C183" s="6" t="s">
        <v>333</v>
      </c>
      <c r="D183" s="6" t="s">
        <v>346</v>
      </c>
      <c r="E183" s="7">
        <v>135</v>
      </c>
      <c r="F183" s="72">
        <v>0</v>
      </c>
      <c r="G183" s="22">
        <f>E183*F183</f>
        <v>0</v>
      </c>
      <c r="H183" s="72">
        <v>89.09</v>
      </c>
      <c r="I183" s="22">
        <f>E183*H183</f>
        <v>12027.15</v>
      </c>
      <c r="J183" s="29">
        <f>F183+H183</f>
        <v>89.09</v>
      </c>
      <c r="K183" s="26">
        <f>E183*J183</f>
        <v>12027.15</v>
      </c>
    </row>
    <row r="184" spans="1:11" ht="12.75">
      <c r="A184" s="15"/>
      <c r="B184" s="16"/>
      <c r="C184" s="16"/>
      <c r="D184" s="16"/>
      <c r="E184" s="17"/>
      <c r="F184" s="17"/>
      <c r="G184" s="17"/>
      <c r="H184" s="17"/>
      <c r="I184" s="17"/>
      <c r="J184" s="17"/>
      <c r="K184" s="27"/>
    </row>
    <row r="185" spans="1:11" ht="15.75" customHeight="1">
      <c r="A185" s="111" t="s">
        <v>352</v>
      </c>
      <c r="B185" s="112"/>
      <c r="C185" s="112"/>
      <c r="D185" s="112"/>
      <c r="E185" s="113"/>
      <c r="F185" s="28"/>
      <c r="G185" s="28">
        <f>SUM(G20:G180)-G142-G72-G59-G47-G31-G22-G21</f>
        <v>62974.82860000001</v>
      </c>
      <c r="H185" s="28"/>
      <c r="I185" s="28">
        <f>SUM(I20:I180)-I142-I72-I59-I47-I31-I22-I21</f>
        <v>31910.402299999994</v>
      </c>
      <c r="J185" s="28"/>
      <c r="K185" s="28">
        <f>K18+K21+K58+K88+K91+K97+K104+K107+K119+K141+K175</f>
        <v>94885.23090000001</v>
      </c>
    </row>
    <row r="186" spans="1:11" s="66" customFormat="1" ht="18" customHeight="1">
      <c r="A186" s="108" t="s">
        <v>347</v>
      </c>
      <c r="B186" s="109"/>
      <c r="C186" s="109"/>
      <c r="D186" s="109"/>
      <c r="E186" s="110"/>
      <c r="F186" s="82">
        <v>0.2796</v>
      </c>
      <c r="G186" s="83">
        <f>G185*F186</f>
        <v>17607.762076560004</v>
      </c>
      <c r="H186" s="83"/>
      <c r="I186" s="83">
        <f>I185*F186</f>
        <v>8922.148483079998</v>
      </c>
      <c r="J186" s="83"/>
      <c r="K186" s="83">
        <f>K185*F186</f>
        <v>26529.910559640004</v>
      </c>
    </row>
    <row r="187" spans="1:11" ht="18" customHeight="1">
      <c r="A187" s="111" t="s">
        <v>348</v>
      </c>
      <c r="B187" s="112"/>
      <c r="C187" s="112"/>
      <c r="D187" s="112"/>
      <c r="E187" s="113"/>
      <c r="F187" s="28"/>
      <c r="G187" s="28"/>
      <c r="H187" s="28"/>
      <c r="I187" s="28">
        <f>K182</f>
        <v>12027.15</v>
      </c>
      <c r="J187" s="28"/>
      <c r="K187" s="28">
        <f>K181</f>
        <v>12027.15</v>
      </c>
    </row>
    <row r="188" spans="1:11" s="66" customFormat="1" ht="18.75" customHeight="1">
      <c r="A188" s="108" t="s">
        <v>349</v>
      </c>
      <c r="B188" s="109"/>
      <c r="C188" s="109"/>
      <c r="D188" s="109"/>
      <c r="E188" s="110"/>
      <c r="F188" s="83"/>
      <c r="G188" s="83">
        <f>G185+G186</f>
        <v>80582.59067656001</v>
      </c>
      <c r="H188" s="83"/>
      <c r="I188" s="83">
        <f>I185+I186+I187</f>
        <v>52859.70078307999</v>
      </c>
      <c r="J188" s="83"/>
      <c r="K188" s="84">
        <f>K185+K186+K187</f>
        <v>133442.29145964002</v>
      </c>
    </row>
    <row r="189" spans="1:11" ht="32.25" customHeight="1">
      <c r="A189" s="75"/>
      <c r="B189" s="76"/>
      <c r="C189" s="76"/>
      <c r="D189" s="76"/>
      <c r="E189" s="76"/>
      <c r="F189" s="77"/>
      <c r="G189" s="77"/>
      <c r="H189" s="77"/>
      <c r="I189" s="77"/>
      <c r="J189" s="77"/>
      <c r="K189" s="78"/>
    </row>
    <row r="190" spans="1:11" ht="18" customHeight="1">
      <c r="A190" s="75"/>
      <c r="B190" s="87" t="s">
        <v>369</v>
      </c>
      <c r="C190" s="119">
        <f>K188</f>
        <v>133442.29145964002</v>
      </c>
      <c r="D190" s="119"/>
      <c r="E190" s="119"/>
      <c r="F190" s="94" t="s">
        <v>382</v>
      </c>
      <c r="G190" s="88"/>
      <c r="H190" s="88"/>
      <c r="I190" s="88"/>
      <c r="J190" s="88"/>
      <c r="K190" s="89"/>
    </row>
    <row r="191" spans="1:11" ht="18" customHeight="1">
      <c r="A191" s="75"/>
      <c r="B191" s="87" t="s">
        <v>370</v>
      </c>
      <c r="C191" s="119">
        <f>I188</f>
        <v>52859.70078307999</v>
      </c>
      <c r="D191" s="119"/>
      <c r="E191" s="119"/>
      <c r="F191" s="94" t="s">
        <v>383</v>
      </c>
      <c r="G191" s="88"/>
      <c r="H191" s="88"/>
      <c r="I191" s="88"/>
      <c r="J191" s="88"/>
      <c r="K191" s="89"/>
    </row>
    <row r="192" spans="1:11" ht="18" customHeight="1">
      <c r="A192" s="75"/>
      <c r="B192" s="87" t="s">
        <v>371</v>
      </c>
      <c r="C192" s="119">
        <f>G188</f>
        <v>80582.59067656001</v>
      </c>
      <c r="D192" s="119"/>
      <c r="E192" s="119"/>
      <c r="F192" s="94" t="s">
        <v>384</v>
      </c>
      <c r="G192" s="88"/>
      <c r="H192" s="88"/>
      <c r="I192" s="88"/>
      <c r="J192" s="88"/>
      <c r="K192" s="89"/>
    </row>
    <row r="193" spans="1:11" ht="18" customHeight="1">
      <c r="A193" s="75"/>
      <c r="B193" s="85"/>
      <c r="C193" s="90"/>
      <c r="D193" s="90"/>
      <c r="E193" s="90"/>
      <c r="F193" s="86"/>
      <c r="G193" s="77"/>
      <c r="H193" s="77"/>
      <c r="I193" s="77"/>
      <c r="J193" s="77"/>
      <c r="K193" s="78"/>
    </row>
    <row r="194" spans="1:11" ht="16.5" customHeight="1">
      <c r="A194" s="75"/>
      <c r="B194" s="98" t="s">
        <v>379</v>
      </c>
      <c r="C194" s="76"/>
      <c r="D194" s="76"/>
      <c r="E194" s="76"/>
      <c r="F194" s="77"/>
      <c r="G194" s="77"/>
      <c r="H194" s="77"/>
      <c r="I194" s="77"/>
      <c r="J194" s="77"/>
      <c r="K194" s="78"/>
    </row>
    <row r="195" spans="1:15" ht="12.75">
      <c r="A195" s="100"/>
      <c r="B195" s="100"/>
      <c r="C195" s="100"/>
      <c r="D195" s="100"/>
      <c r="E195" s="100"/>
      <c r="O195" s="93"/>
    </row>
    <row r="196" spans="1:16" ht="12.75">
      <c r="A196" s="102"/>
      <c r="B196" s="103"/>
      <c r="C196" s="103"/>
      <c r="D196" s="103"/>
      <c r="E196" s="100"/>
      <c r="O196" s="93"/>
      <c r="P196" s="93"/>
    </row>
    <row r="197" spans="1:16" ht="14.25">
      <c r="A197" s="103"/>
      <c r="B197" s="102"/>
      <c r="C197" s="152"/>
      <c r="D197" s="152"/>
      <c r="E197" s="100"/>
      <c r="I197" s="73"/>
      <c r="J197" s="74"/>
      <c r="K197" s="37"/>
      <c r="O197" s="93"/>
      <c r="P197" s="93"/>
    </row>
    <row r="198" spans="1:16" ht="12.75">
      <c r="A198" s="103"/>
      <c r="B198" s="103"/>
      <c r="C198" s="122"/>
      <c r="D198" s="122"/>
      <c r="E198" s="100"/>
      <c r="K198" s="38" t="s">
        <v>359</v>
      </c>
      <c r="O198" s="93"/>
      <c r="P198" s="93"/>
    </row>
    <row r="199" spans="1:16" ht="12.75">
      <c r="A199" s="103"/>
      <c r="B199" s="103"/>
      <c r="C199" s="122"/>
      <c r="D199" s="122"/>
      <c r="E199" s="100"/>
      <c r="K199" s="38" t="s">
        <v>360</v>
      </c>
      <c r="P199" s="93"/>
    </row>
    <row r="200" spans="1:16" ht="12.75">
      <c r="A200" s="103"/>
      <c r="B200" s="103"/>
      <c r="C200" s="122"/>
      <c r="D200" s="122"/>
      <c r="E200" s="100"/>
      <c r="K200" s="38" t="s">
        <v>361</v>
      </c>
      <c r="O200" s="93"/>
      <c r="P200" s="93"/>
    </row>
    <row r="201" spans="1:11" ht="12.75">
      <c r="A201" s="103"/>
      <c r="B201" s="103"/>
      <c r="C201" s="122"/>
      <c r="D201" s="122"/>
      <c r="E201" s="100"/>
      <c r="K201" s="38" t="s">
        <v>380</v>
      </c>
    </row>
    <row r="202" spans="1:11" ht="12.75">
      <c r="A202" s="103"/>
      <c r="B202" s="103"/>
      <c r="C202" s="122"/>
      <c r="D202" s="122"/>
      <c r="E202" s="100"/>
      <c r="K202" s="38" t="s">
        <v>381</v>
      </c>
    </row>
    <row r="203" spans="1:10" ht="12.75">
      <c r="A203" s="103"/>
      <c r="B203" s="103"/>
      <c r="C203" s="122"/>
      <c r="D203" s="122"/>
      <c r="E203" s="100"/>
      <c r="I203" s="36"/>
      <c r="J203" s="35"/>
    </row>
    <row r="204" spans="1:5" ht="12.75">
      <c r="A204" s="103"/>
      <c r="B204" s="103"/>
      <c r="C204" s="122"/>
      <c r="D204" s="122"/>
      <c r="E204" s="100"/>
    </row>
    <row r="205" spans="1:5" ht="12.75">
      <c r="A205" s="103"/>
      <c r="B205" s="104"/>
      <c r="C205" s="151"/>
      <c r="D205" s="151"/>
      <c r="E205" s="100"/>
    </row>
    <row r="206" spans="1:5" ht="12.75">
      <c r="A206" s="100"/>
      <c r="B206" s="100"/>
      <c r="C206" s="100"/>
      <c r="D206" s="100"/>
      <c r="E206" s="100"/>
    </row>
    <row r="207" spans="1:5" ht="12.75">
      <c r="A207" s="18"/>
      <c r="B207" s="99"/>
      <c r="C207" s="100"/>
      <c r="D207" s="100"/>
      <c r="E207" s="100"/>
    </row>
    <row r="208" spans="1:5" ht="12.75">
      <c r="A208" s="101"/>
      <c r="B208" s="99"/>
      <c r="C208" s="100"/>
      <c r="D208" s="100"/>
      <c r="E208" s="100"/>
    </row>
    <row r="209" spans="1:5" ht="12.75">
      <c r="A209" s="100"/>
      <c r="B209" s="20"/>
      <c r="C209" s="20"/>
      <c r="D209" s="20"/>
      <c r="E209" s="100"/>
    </row>
    <row r="213" spans="3:8" ht="12.75">
      <c r="C213" s="131"/>
      <c r="D213" s="132"/>
      <c r="E213" s="132"/>
      <c r="F213" s="132"/>
      <c r="G213" s="132"/>
      <c r="H213" s="132"/>
    </row>
  </sheetData>
  <sheetProtection/>
  <mergeCells count="39">
    <mergeCell ref="C197:D197"/>
    <mergeCell ref="C205:D205"/>
    <mergeCell ref="C202:D202"/>
    <mergeCell ref="C203:D203"/>
    <mergeCell ref="C204:D204"/>
    <mergeCell ref="C213:H213"/>
    <mergeCell ref="A3:K3"/>
    <mergeCell ref="A5:K5"/>
    <mergeCell ref="A6:K6"/>
    <mergeCell ref="A7:K7"/>
    <mergeCell ref="A9:K9"/>
    <mergeCell ref="A10:K10"/>
    <mergeCell ref="C192:E192"/>
    <mergeCell ref="F154:G154"/>
    <mergeCell ref="H154:I154"/>
    <mergeCell ref="C201:D201"/>
    <mergeCell ref="A12:K12"/>
    <mergeCell ref="B182:C182"/>
    <mergeCell ref="F16:G16"/>
    <mergeCell ref="H16:I16"/>
    <mergeCell ref="C199:D199"/>
    <mergeCell ref="C198:D198"/>
    <mergeCell ref="C200:D200"/>
    <mergeCell ref="A13:K13"/>
    <mergeCell ref="A14:K14"/>
    <mergeCell ref="A1:K2"/>
    <mergeCell ref="C190:E190"/>
    <mergeCell ref="C191:E191"/>
    <mergeCell ref="A11:B11"/>
    <mergeCell ref="A188:E188"/>
    <mergeCell ref="F43:G43"/>
    <mergeCell ref="H43:I43"/>
    <mergeCell ref="F117:G117"/>
    <mergeCell ref="A185:E185"/>
    <mergeCell ref="A186:E186"/>
    <mergeCell ref="A187:E187"/>
    <mergeCell ref="H117:I117"/>
    <mergeCell ref="F78:G78"/>
    <mergeCell ref="H78:I78"/>
  </mergeCells>
  <printOptions horizontalCentered="1"/>
  <pageMargins left="0.35433070866141736" right="0.28" top="0.31496062992125984" bottom="0.31496062992125984" header="0.5118110236220472" footer="0.2755905511811024"/>
  <pageSetup horizontalDpi="600" verticalDpi="600" orientation="portrait" paperSize="9" scale="7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</dc:creator>
  <cp:keywords/>
  <dc:description/>
  <cp:lastModifiedBy>fariadm</cp:lastModifiedBy>
  <cp:lastPrinted>2011-07-08T19:27:41Z</cp:lastPrinted>
  <dcterms:created xsi:type="dcterms:W3CDTF">2011-04-06T21:34:28Z</dcterms:created>
  <dcterms:modified xsi:type="dcterms:W3CDTF">2011-08-02T19:16:54Z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