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240" windowHeight="8685" tabRatio="650" activeTab="0"/>
  </bookViews>
  <sheets>
    <sheet name="Geral" sheetId="1" r:id="rId1"/>
  </sheets>
  <definedNames>
    <definedName name="_xlnm.Print_Area" localSheetId="0">'Geral'!$A$1:$K$356</definedName>
    <definedName name="_xlnm.Print_Titles" localSheetId="0">'Geral'!$5:$7</definedName>
  </definedNames>
  <calcPr fullCalcOnLoad="1"/>
</workbook>
</file>

<file path=xl/sharedStrings.xml><?xml version="1.0" encoding="utf-8"?>
<sst xmlns="http://schemas.openxmlformats.org/spreadsheetml/2006/main" count="880" uniqueCount="611">
  <si>
    <t>DESCRIÇÃO</t>
  </si>
  <si>
    <t>UN</t>
  </si>
  <si>
    <t>QUANT</t>
  </si>
  <si>
    <t>PREÇOS UNITÁRIOS</t>
  </si>
  <si>
    <t>PREÇOS TOTAIS</t>
  </si>
  <si>
    <t>MATERIAL</t>
  </si>
  <si>
    <t>TOTAL</t>
  </si>
  <si>
    <t>IMPLANTAÇÃO E ADMINISTRAÇÃO</t>
  </si>
  <si>
    <t>m²</t>
  </si>
  <si>
    <t>vb</t>
  </si>
  <si>
    <t>PAVIMENTAÇÃO</t>
  </si>
  <si>
    <t>FERRAGENS</t>
  </si>
  <si>
    <t>VIDRAÇARIA</t>
  </si>
  <si>
    <t>PINTURA</t>
  </si>
  <si>
    <t>DIVERSOS</t>
  </si>
  <si>
    <t>SERRALHERIA</t>
  </si>
  <si>
    <t>Cera a Base de Silicone</t>
  </si>
  <si>
    <t>cj</t>
  </si>
  <si>
    <t>M.OBRA</t>
  </si>
  <si>
    <t>M. OBRA</t>
  </si>
  <si>
    <t>Execução de paredes de tijolos furados</t>
  </si>
  <si>
    <t>CARPINTARIA E MARCENARIA</t>
  </si>
  <si>
    <t>m2</t>
  </si>
  <si>
    <t>COBERTURA</t>
  </si>
  <si>
    <t>IMPERMEABILIZAÇÃO</t>
  </si>
  <si>
    <t>MOVIMENTO DE TERRA E SERVIÇOS CORRELATOS</t>
  </si>
  <si>
    <t>Escavação poço elevador</t>
  </si>
  <si>
    <t>Ferr. p/ porta de vidro temperado</t>
  </si>
  <si>
    <t>Pintura acrílica s/ emassamento</t>
  </si>
  <si>
    <t>Pintura esmalte sintético s/ emassamento</t>
  </si>
  <si>
    <t>LUSTRAÇÃO E ENCERAMENTO</t>
  </si>
  <si>
    <t>EQUIPAMENTOS SANITÁRIOS E DE COZINHA</t>
  </si>
  <si>
    <t>Execução chapisco, emboço e reboco</t>
  </si>
  <si>
    <t>Divisórias de gesso acartonado</t>
  </si>
  <si>
    <t>unid.</t>
  </si>
  <si>
    <t>Remoção de pavimentações</t>
  </si>
  <si>
    <t>Impermeabilização calhas e lajes cobertura</t>
  </si>
  <si>
    <t>Vidro comum liso 4mm</t>
  </si>
  <si>
    <t>TRIBUNAL REGIONAL ELEITORAL - ANEXO</t>
  </si>
  <si>
    <t>Mobilização e tapumes</t>
  </si>
  <si>
    <t>Vb.</t>
  </si>
  <si>
    <t>Demolição de cortina de concreto</t>
  </si>
  <si>
    <t>m3</t>
  </si>
  <si>
    <t>Remoção revestimentos azulejos Copas/BWCs</t>
  </si>
  <si>
    <t xml:space="preserve">Demolição de paredes internas e externas </t>
  </si>
  <si>
    <t>Remoção de divisórias existentes</t>
  </si>
  <si>
    <t>1.2.</t>
  </si>
  <si>
    <t>1.1.</t>
  </si>
  <si>
    <t>1.3.</t>
  </si>
  <si>
    <t>1.4.</t>
  </si>
  <si>
    <t>1.5.</t>
  </si>
  <si>
    <t>1.6.</t>
  </si>
  <si>
    <t>1.7.</t>
  </si>
  <si>
    <t>1.8.</t>
  </si>
  <si>
    <t>1.9.</t>
  </si>
  <si>
    <t>1.10.</t>
  </si>
  <si>
    <t>Demolição de floreiras frontais</t>
  </si>
  <si>
    <t>1.11.</t>
  </si>
  <si>
    <t>Desmontagem elevador existente</t>
  </si>
  <si>
    <t>Vb</t>
  </si>
  <si>
    <t>Remoção esquadrias existentes</t>
  </si>
  <si>
    <t>1.12.</t>
  </si>
  <si>
    <t>Remoção escada caracol e estrutura pavimento térreo (Preparo documentos)</t>
  </si>
  <si>
    <t>1.13.</t>
  </si>
  <si>
    <t>Retirada entulho (Fretes)</t>
  </si>
  <si>
    <t>2.1.</t>
  </si>
  <si>
    <t>2.2.</t>
  </si>
  <si>
    <t>2.3.</t>
  </si>
  <si>
    <t>Escavação cisterna</t>
  </si>
  <si>
    <t>Aterro cortina frontal antiga rampa veículos</t>
  </si>
  <si>
    <t>ALVENARIA E OUTRAS VEDAÇÕES</t>
  </si>
  <si>
    <t>6.1.</t>
  </si>
  <si>
    <t>3.1.</t>
  </si>
  <si>
    <t>3.2.</t>
  </si>
  <si>
    <t>Execução de Elemento Vazado</t>
  </si>
  <si>
    <t>4.1.</t>
  </si>
  <si>
    <t>4.2.</t>
  </si>
  <si>
    <t xml:space="preserve">Telhas de Fibrocimento 6mm(Consertos) </t>
  </si>
  <si>
    <t>Madeiramento telhado</t>
  </si>
  <si>
    <t>Acessórios telhas fibrocimento</t>
  </si>
  <si>
    <t>5.1.</t>
  </si>
  <si>
    <t>5.2.</t>
  </si>
  <si>
    <t>Impermeabilização cisterna</t>
  </si>
  <si>
    <t>Impermeabilização reservatório superior</t>
  </si>
  <si>
    <t>6.2.</t>
  </si>
  <si>
    <t>6.3.</t>
  </si>
  <si>
    <t>Argamassa cimentícia autonivelante</t>
  </si>
  <si>
    <t xml:space="preserve">Carpet </t>
  </si>
  <si>
    <t>Piso Cerâmico</t>
  </si>
  <si>
    <t>Ladrilho Hidráulico padrão Calçadas</t>
  </si>
  <si>
    <t>Ladrilho Hidráulico padrão tátil</t>
  </si>
  <si>
    <t>Ladrliho Hidraúlico padrão rampa</t>
  </si>
  <si>
    <t>Piso de granito Aqualux</t>
  </si>
  <si>
    <t>Piso de Granito Verde Ubatuba</t>
  </si>
  <si>
    <t>Piso Granito Aqualux frisado</t>
  </si>
  <si>
    <t>Piso Granito Aqualux apicoado</t>
  </si>
  <si>
    <t>REVESTIMENTOS PAREDES</t>
  </si>
  <si>
    <t>7.1.</t>
  </si>
  <si>
    <t>7.2.</t>
  </si>
  <si>
    <t>7.3.</t>
  </si>
  <si>
    <t>7.4.</t>
  </si>
  <si>
    <t>7.5.</t>
  </si>
  <si>
    <t>7.6.</t>
  </si>
  <si>
    <t>Revestimento Granito Aqualux</t>
  </si>
  <si>
    <t>Revestimento Granito Verde Ubatuba</t>
  </si>
  <si>
    <t>7.7.</t>
  </si>
  <si>
    <t>DIVISÓRIAS E FORROS</t>
  </si>
  <si>
    <t>8.1.</t>
  </si>
  <si>
    <t>8.2.</t>
  </si>
  <si>
    <t>8.3.</t>
  </si>
  <si>
    <t>Divisórias vidros duplos com perfis alumínio</t>
  </si>
  <si>
    <t>8.4.</t>
  </si>
  <si>
    <t xml:space="preserve">Portas para divisórias </t>
  </si>
  <si>
    <t>Pç.</t>
  </si>
  <si>
    <t>Concreto usinado</t>
  </si>
  <si>
    <t>Armaduras</t>
  </si>
  <si>
    <t>Formas e Desformas</t>
  </si>
  <si>
    <t>Kg.</t>
  </si>
  <si>
    <t>ESTRUTURA EM CONCRETO/AÇO</t>
  </si>
  <si>
    <t>Estrutura metálica Mezanino</t>
  </si>
  <si>
    <t>8.5.</t>
  </si>
  <si>
    <t>Forro e Sanca de gesso acartonado</t>
  </si>
  <si>
    <t>Cortineiro de gesso acartonado</t>
  </si>
  <si>
    <t>m.</t>
  </si>
  <si>
    <t>9.1.</t>
  </si>
  <si>
    <t>Portas de madeira semi-ocas (P6)</t>
  </si>
  <si>
    <t>9.2.</t>
  </si>
  <si>
    <t>9.3.</t>
  </si>
  <si>
    <t>Forras de madeira para portas P6 com 10 cm.</t>
  </si>
  <si>
    <t>Portas de madeira semi-ocas com forras (P5)</t>
  </si>
  <si>
    <t>Armários Copas 150x63</t>
  </si>
  <si>
    <t>10.1.</t>
  </si>
  <si>
    <t>10.2.</t>
  </si>
  <si>
    <t>10.3.</t>
  </si>
  <si>
    <t>10.4.</t>
  </si>
  <si>
    <t>Esquadrias de alumínio pele de vidro</t>
  </si>
  <si>
    <t>Esquadrias de alumínio fixas</t>
  </si>
  <si>
    <t>Porta alumínio veneziana</t>
  </si>
  <si>
    <t>Corrimão escada interna</t>
  </si>
  <si>
    <t>Corrimão e guarda corpo escada e rampa frente</t>
  </si>
  <si>
    <t>Escada de marinheiro retrátil</t>
  </si>
  <si>
    <t>Gradil para acesso as bombas cisterna</t>
  </si>
  <si>
    <t>Esquadrias de alumínio basculante/Maxim ar</t>
  </si>
  <si>
    <t>Escada Caracol pavimento térreo</t>
  </si>
  <si>
    <t>Portão Basculante de Alumínio automático</t>
  </si>
  <si>
    <t>INSTALAÇÕES TRANSPORTE VERTICAL</t>
  </si>
  <si>
    <t>15.1.</t>
  </si>
  <si>
    <t>SISTEMA PREVENTIVO DE INCÊNDIO</t>
  </si>
  <si>
    <t>SISTEMA DE CLIMATIZAÇÃO</t>
  </si>
  <si>
    <t>CABEAMENTO ESTRUTURADO</t>
  </si>
  <si>
    <t>INSTAL ELÉTRICAS/LUMINÁRIAS</t>
  </si>
  <si>
    <t>SISTEMAS DE SEGURANÇA</t>
  </si>
  <si>
    <t>SONORIZAÇÃO</t>
  </si>
  <si>
    <t>INSTALAÇÕES HIDROSSANITÁRIAS</t>
  </si>
  <si>
    <t>SINALIZAÇÕES</t>
  </si>
  <si>
    <t>Sistema de Sinalizações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</si>
  <si>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</si>
  <si>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</si>
  <si>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</si>
  <si>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</si>
  <si>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</si>
  <si>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</si>
  <si>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</si>
  <si>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</si>
  <si>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Ferragem para porta correr entrada principal</t>
  </si>
  <si>
    <t>Ferragens portas internas</t>
  </si>
  <si>
    <t>Trinco tipo livre/ocupado banheiros</t>
  </si>
  <si>
    <t>Vidro temperado 10mm liso refletivo</t>
  </si>
  <si>
    <t>Vidro temperado 10 mm. pontilhado incolor</t>
  </si>
  <si>
    <t>12.1.</t>
  </si>
  <si>
    <t>12.2.</t>
  </si>
  <si>
    <t>Vidro temperado liso incolor</t>
  </si>
  <si>
    <t>12.4.</t>
  </si>
  <si>
    <t>12.5.</t>
  </si>
  <si>
    <t>Vidro miniboreal</t>
  </si>
  <si>
    <t>O custos dos vidros das esquadrias em pele de vidro já estão incluídos nas mesmas, bem como os vidros das divisórias internas</t>
  </si>
  <si>
    <t>13.1.</t>
  </si>
  <si>
    <t>13.2.</t>
  </si>
  <si>
    <t>Pintura esmalte sintético c/ emassamento</t>
  </si>
  <si>
    <t>Cera Acrílica Impermeabilizante para Vinílico</t>
  </si>
  <si>
    <t>16.1.</t>
  </si>
  <si>
    <t>Saídas de Emergência</t>
  </si>
  <si>
    <t>17.1.</t>
  </si>
  <si>
    <t>17.2.</t>
  </si>
  <si>
    <t>17.3.</t>
  </si>
  <si>
    <t>17.4.</t>
  </si>
  <si>
    <t>17.5.</t>
  </si>
  <si>
    <t>17.6.</t>
  </si>
  <si>
    <t>17.8.</t>
  </si>
  <si>
    <t>Equipamentos</t>
  </si>
  <si>
    <t>Quadros Elétricos</t>
  </si>
  <si>
    <t>Material Hidráulico</t>
  </si>
  <si>
    <t>Sistema de Controle</t>
  </si>
  <si>
    <t>Transporte</t>
  </si>
  <si>
    <t>3.3.</t>
  </si>
  <si>
    <t>3.4.</t>
  </si>
  <si>
    <t>7.8.</t>
  </si>
  <si>
    <t>7.9.</t>
  </si>
  <si>
    <t>7.10.</t>
  </si>
  <si>
    <t>7.11.</t>
  </si>
  <si>
    <t>8.6.</t>
  </si>
  <si>
    <t>8.7.</t>
  </si>
  <si>
    <t>9.4</t>
  </si>
  <si>
    <t>9.5.</t>
  </si>
  <si>
    <t>11.9.</t>
  </si>
  <si>
    <t>11.10.</t>
  </si>
  <si>
    <t>12.3.</t>
  </si>
  <si>
    <t>13.3.</t>
  </si>
  <si>
    <t>13.4.</t>
  </si>
  <si>
    <t>13.5.</t>
  </si>
  <si>
    <t>14.1.</t>
  </si>
  <si>
    <t>15.2.</t>
  </si>
  <si>
    <t>18.1.</t>
  </si>
  <si>
    <t>18.2.</t>
  </si>
  <si>
    <t>18.3.</t>
  </si>
  <si>
    <t>18.4.</t>
  </si>
  <si>
    <t>18.5.</t>
  </si>
  <si>
    <t>18.6.</t>
  </si>
  <si>
    <t>18.7.</t>
  </si>
  <si>
    <t>18.8.</t>
  </si>
  <si>
    <t>19.1.</t>
  </si>
  <si>
    <t>19.2.</t>
  </si>
  <si>
    <t>Infraestrutura</t>
  </si>
  <si>
    <t>Cabeamento/Conetividade</t>
  </si>
  <si>
    <t>26.1.</t>
  </si>
  <si>
    <t>26.2.</t>
  </si>
  <si>
    <t>24.1.</t>
  </si>
  <si>
    <t>20.1.</t>
  </si>
  <si>
    <t>20.2.</t>
  </si>
  <si>
    <t>20.3.</t>
  </si>
  <si>
    <t>20.4.</t>
  </si>
  <si>
    <t>20.5.</t>
  </si>
  <si>
    <t>20.6.</t>
  </si>
  <si>
    <t>20.7.</t>
  </si>
  <si>
    <t>20.8.</t>
  </si>
  <si>
    <t>20.9.</t>
  </si>
  <si>
    <t>20.10.</t>
  </si>
  <si>
    <t>20.11.</t>
  </si>
  <si>
    <t>20.12.</t>
  </si>
  <si>
    <t>20.13.</t>
  </si>
  <si>
    <t>Luminárias a serem fornecidas</t>
  </si>
  <si>
    <t>Instalação luminárias/lâmpadas T.R.E.</t>
  </si>
  <si>
    <t>Aterro nova rampa acesso veículos</t>
  </si>
  <si>
    <t>Disjuntores e DRs</t>
  </si>
  <si>
    <t>Entrada Geral de Energia</t>
  </si>
  <si>
    <t>Aterramentos</t>
  </si>
  <si>
    <t>Interruptores</t>
  </si>
  <si>
    <t>Tomadas - Infraestrutura Eletrodutos/Caixas)</t>
  </si>
  <si>
    <t>Tomadas</t>
  </si>
  <si>
    <t>Pintura de quadrado no piso garagem</t>
  </si>
  <si>
    <t>Sistema Preventivo por Extintores</t>
  </si>
  <si>
    <t>Escadas de Marinheiro instaladas</t>
  </si>
  <si>
    <t>Placas indicativas de pavimento instaladas</t>
  </si>
  <si>
    <t>Sistema Hidráulico Preventivo</t>
  </si>
  <si>
    <t>17.9.</t>
  </si>
  <si>
    <t>17.10.</t>
  </si>
  <si>
    <t>Mangueiras de 20 metros completas instaladas</t>
  </si>
  <si>
    <t>Mangueira de 30 metros completa instalada</t>
  </si>
  <si>
    <t>Hidrante de passeio instalado completo</t>
  </si>
  <si>
    <t>Portas dos abrigos de mangueira</t>
  </si>
  <si>
    <t>Vistoria e testes em tubulações existentes</t>
  </si>
  <si>
    <t>Iluminação de Emergência / Balizamento para abandono do local</t>
  </si>
  <si>
    <t>17.11.</t>
  </si>
  <si>
    <t>17.12.</t>
  </si>
  <si>
    <t>17.13.</t>
  </si>
  <si>
    <t>17.14.</t>
  </si>
  <si>
    <t>17.15.</t>
  </si>
  <si>
    <t>17.16.</t>
  </si>
  <si>
    <t>17.17.</t>
  </si>
  <si>
    <t>17.18.</t>
  </si>
  <si>
    <t>17.19.</t>
  </si>
  <si>
    <t>Eletrodutos e conexoes FG 3/4"</t>
  </si>
  <si>
    <t>Acessórios para fixação eletrodutos</t>
  </si>
  <si>
    <t>Cj.</t>
  </si>
  <si>
    <t xml:space="preserve">Cabo cobre flexível 2,5 mm2 </t>
  </si>
  <si>
    <t>Bloco Autônomo sobrepor com bateria</t>
  </si>
  <si>
    <t>Bloco Autônomo embutir com bateria</t>
  </si>
  <si>
    <t>17.20.</t>
  </si>
  <si>
    <t>17.23.</t>
  </si>
  <si>
    <t>17.24.</t>
  </si>
  <si>
    <t>17.26.</t>
  </si>
  <si>
    <t>17.27.</t>
  </si>
  <si>
    <t>17.28.</t>
  </si>
  <si>
    <t>17.29.</t>
  </si>
  <si>
    <t>Eletrodutos e conexoes FG  1"</t>
  </si>
  <si>
    <t>Cabo para alimentação 2 x 1,5 mm2</t>
  </si>
  <si>
    <t>Cabo para alimentação 2 x 0,75 mm2</t>
  </si>
  <si>
    <t>Detector Ótico de fumaça instalado</t>
  </si>
  <si>
    <t>Acionador manual para alarme</t>
  </si>
  <si>
    <t>Sirene piezo-elétrica para alarme instalada</t>
  </si>
  <si>
    <t>Central de Alarme instalada</t>
  </si>
  <si>
    <t>18.9.</t>
  </si>
  <si>
    <t>18.10.</t>
  </si>
  <si>
    <t>18.11.</t>
  </si>
  <si>
    <t>18.12.</t>
  </si>
  <si>
    <t>18.13.</t>
  </si>
  <si>
    <t>18.14.</t>
  </si>
  <si>
    <t>18.15.</t>
  </si>
  <si>
    <t>18.16.</t>
  </si>
  <si>
    <t>18.17.</t>
  </si>
  <si>
    <t>18.18.</t>
  </si>
  <si>
    <t xml:space="preserve">18.19. </t>
  </si>
  <si>
    <t>Mão de Obra de finalização, partida e balanceamento</t>
  </si>
  <si>
    <t>18.20.</t>
  </si>
  <si>
    <t>Mão de Obra de finalização</t>
  </si>
  <si>
    <t>Válvula motorizada on-off</t>
  </si>
  <si>
    <t>Termostato eletrônico digital</t>
  </si>
  <si>
    <t>Controladores, software, cabeamentos</t>
  </si>
  <si>
    <t>Rede hidráulica de água gelada</t>
  </si>
  <si>
    <t>Isolamento térmico para rede hidráulica</t>
  </si>
  <si>
    <t>Rede de drenagemdos fancoletes</t>
  </si>
  <si>
    <t>Sensores, manômetros e demais aparelhos</t>
  </si>
  <si>
    <t>Tanque de expansão de 200 litros</t>
  </si>
  <si>
    <t>Quadro elétrico para alimentação do chiller</t>
  </si>
  <si>
    <t>Interligações e Intertravamentos aparelhos</t>
  </si>
  <si>
    <t>Resfriador de líquido com compressores</t>
  </si>
  <si>
    <t>Bomba para circulação de água gelada - 15 mca</t>
  </si>
  <si>
    <t>Bomba para circulação de água gelada - 30 mca</t>
  </si>
  <si>
    <t>Condicionador tipo Fancolete Cassete</t>
  </si>
  <si>
    <t>Condicionador tipo Fancolete High-Wall</t>
  </si>
  <si>
    <t>Condicionador de ar tipo Split Cassete</t>
  </si>
  <si>
    <t>Condicionador de ar tipo Split High-Wall</t>
  </si>
  <si>
    <t>Caixa ventiladora para ar exterior</t>
  </si>
  <si>
    <t>Pç</t>
  </si>
  <si>
    <t>Condutores (Alimentadores)</t>
  </si>
  <si>
    <t>Cabos de cobre (Condutores)</t>
  </si>
  <si>
    <t>Fiação - Interligações tomadas</t>
  </si>
  <si>
    <t>Quadros Elétricos/Barramentos</t>
  </si>
  <si>
    <t>Iluminação/ar condicionado - Infraestrutura</t>
  </si>
  <si>
    <t>Alarme de Segurança Patrimonial</t>
  </si>
  <si>
    <t>21.1.</t>
  </si>
  <si>
    <t>Eletrodutos diversos F.G./PVC com conexões</t>
  </si>
  <si>
    <t>21.2.</t>
  </si>
  <si>
    <t>Caixas de alumínio/PVC com tampa</t>
  </si>
  <si>
    <t>21.3.</t>
  </si>
  <si>
    <t>Cabo manga CI-60 2 pares</t>
  </si>
  <si>
    <t>21.4.</t>
  </si>
  <si>
    <t>Sensores de presença infravermelho</t>
  </si>
  <si>
    <t>21.5.</t>
  </si>
  <si>
    <t>Sensor de rádio freguencia</t>
  </si>
  <si>
    <t>21.6.</t>
  </si>
  <si>
    <t>Acionador remoto</t>
  </si>
  <si>
    <t>21.7.</t>
  </si>
  <si>
    <t>Sirenes Interna e Externa</t>
  </si>
  <si>
    <t>21.8.</t>
  </si>
  <si>
    <t>Teclado para controle</t>
  </si>
  <si>
    <t>21.9.</t>
  </si>
  <si>
    <t>Central microprocessada programável</t>
  </si>
  <si>
    <t>Circuito Fechado de TV - CFTV</t>
  </si>
  <si>
    <t>21.10.</t>
  </si>
  <si>
    <t>21.11.</t>
  </si>
  <si>
    <t>21.12.</t>
  </si>
  <si>
    <t>Cabo conjugado coaxial 2x1,0 mm2</t>
  </si>
  <si>
    <t>21.13.</t>
  </si>
  <si>
    <t>Rack padrão 19" com 03 bandejas</t>
  </si>
  <si>
    <t>21.14.</t>
  </si>
  <si>
    <t>Câmara/Suporte/Lente/Fonte tipo CCD</t>
  </si>
  <si>
    <t>21.15.</t>
  </si>
  <si>
    <t>Central de monitoração e gravação</t>
  </si>
  <si>
    <t>22.1.</t>
  </si>
  <si>
    <t>Controle de Acesso</t>
  </si>
  <si>
    <t>22.2.</t>
  </si>
  <si>
    <t>22.3.</t>
  </si>
  <si>
    <t>22.4.</t>
  </si>
  <si>
    <t>22.5.</t>
  </si>
  <si>
    <t>Caixas acústicas com suportes</t>
  </si>
  <si>
    <t>Rack padrão com 03 bandejas</t>
  </si>
  <si>
    <t>Cabo Tio PP 2x2,5 mm2</t>
  </si>
  <si>
    <t>Eletrodutos F.G./PVC diversos</t>
  </si>
  <si>
    <t>21.16.</t>
  </si>
  <si>
    <t>Leitor de código de barras</t>
  </si>
  <si>
    <t>21.17.</t>
  </si>
  <si>
    <t>21.18.</t>
  </si>
  <si>
    <t>21.19.</t>
  </si>
  <si>
    <t>Catraca com três braços aço inox escovado</t>
  </si>
  <si>
    <t>21.20.</t>
  </si>
  <si>
    <t>Módulo fonte com carregador</t>
  </si>
  <si>
    <t>21.21.</t>
  </si>
  <si>
    <t>20.14</t>
  </si>
  <si>
    <t>Instalações de Água Fria - PVC</t>
  </si>
  <si>
    <t>Adaptador soldável curto com bolsa em rosca (25mm x 3/4")</t>
  </si>
  <si>
    <t>Bucha de redução soldável curta (32x25) mm</t>
  </si>
  <si>
    <t>Bucha de redução soldável curta (40x32) mm</t>
  </si>
  <si>
    <t>Joelho 90 graus soldável com bucha de latão (25mmx3/4")</t>
  </si>
  <si>
    <t>Joelho 90 graus soldável 25mm</t>
  </si>
  <si>
    <t>Joelho de redução 90 graus soldável com bucha de latão (25mmx1/2")</t>
  </si>
  <si>
    <t>Luva soldável com rosca (25mmx3/4")</t>
  </si>
  <si>
    <t>Registro de gaveta com canopla 3/4"</t>
  </si>
  <si>
    <t>Registro de pressão 3/4"</t>
  </si>
  <si>
    <t>Tê 90 graus de redução soldável com bucha de latão (25mmx1/2")</t>
  </si>
  <si>
    <t>Tê 90 graus soldável 25 mm</t>
  </si>
  <si>
    <t>Tê de redução 90 graus soldável (32x25) mm</t>
  </si>
  <si>
    <t>Tê de redução 90 graus soldável (40x32) mm</t>
  </si>
  <si>
    <t>Tubo de PVC soldável marrom D=25 mm</t>
  </si>
  <si>
    <t>Tubo de PVC soldável marrom D=32 mm</t>
  </si>
  <si>
    <t>Tubo de PVC soldável marrom D=40 mm</t>
  </si>
  <si>
    <t>Revisão, incluindo limpeza e troca de acessórios desgastados, da cisterna existente, inclusive válvula de crivo</t>
  </si>
  <si>
    <t>Revisão e limpeza das moto-bombas de recalque e sucção de água, incluindo remanejo de local de instalação.</t>
  </si>
  <si>
    <t>23.1.</t>
  </si>
  <si>
    <t>23.2.</t>
  </si>
  <si>
    <t>23.3.</t>
  </si>
  <si>
    <t>23.4.</t>
  </si>
  <si>
    <t>23.5.</t>
  </si>
  <si>
    <t>23.6.</t>
  </si>
  <si>
    <t>23.7.</t>
  </si>
  <si>
    <t>23.8.</t>
  </si>
  <si>
    <t>23.9.</t>
  </si>
  <si>
    <t>23.10.</t>
  </si>
  <si>
    <t>23.11.</t>
  </si>
  <si>
    <t>23.12.</t>
  </si>
  <si>
    <t>23.13.</t>
  </si>
  <si>
    <t>23.14.</t>
  </si>
  <si>
    <t>23.15.</t>
  </si>
  <si>
    <t>23.16.</t>
  </si>
  <si>
    <t>23.17.</t>
  </si>
  <si>
    <t>23.18.</t>
  </si>
  <si>
    <t>23.19.</t>
  </si>
  <si>
    <t>pç</t>
  </si>
  <si>
    <t>m</t>
  </si>
  <si>
    <t>Instalações Sanitárias de Esgoto - PVC</t>
  </si>
  <si>
    <t>23.20.</t>
  </si>
  <si>
    <t>23.21.</t>
  </si>
  <si>
    <t>23.22.</t>
  </si>
  <si>
    <t>23.23.</t>
  </si>
  <si>
    <t>23.24.</t>
  </si>
  <si>
    <t>23.25.</t>
  </si>
  <si>
    <t>23.26.</t>
  </si>
  <si>
    <t>23.27.</t>
  </si>
  <si>
    <t>23.28.</t>
  </si>
  <si>
    <t>23.29.</t>
  </si>
  <si>
    <t>23.30.</t>
  </si>
  <si>
    <t>23.31.</t>
  </si>
  <si>
    <t>23.32.</t>
  </si>
  <si>
    <t>23.33.</t>
  </si>
  <si>
    <t>23.34.</t>
  </si>
  <si>
    <t>23.35.</t>
  </si>
  <si>
    <t>23.36.</t>
  </si>
  <si>
    <t>23.37.</t>
  </si>
  <si>
    <t>23.38.</t>
  </si>
  <si>
    <t>23.39.</t>
  </si>
  <si>
    <t>23.40.</t>
  </si>
  <si>
    <t>23.41.</t>
  </si>
  <si>
    <t>Bucha de redução longa SN (50x40)mm</t>
  </si>
  <si>
    <t>Corpo de caixa sifonada 150x150x50mm</t>
  </si>
  <si>
    <t>Corpo de caixa sifonada 150x185x75mm</t>
  </si>
  <si>
    <t>Caixa de gordura dupla, conforme projeto</t>
  </si>
  <si>
    <t>Caixa de inspeção, conforme projeto</t>
  </si>
  <si>
    <t>Curva 45 graus longa SN 50 mm</t>
  </si>
  <si>
    <t>Curva 45 graus longa SN 100 mm</t>
  </si>
  <si>
    <t>Curva 90 graus curta 100 mm</t>
  </si>
  <si>
    <t>Curva 90 graus curta 40 mm</t>
  </si>
  <si>
    <t>Joelho 45 graus SN 40mm</t>
  </si>
  <si>
    <t>Joelho 45 graus SN 50 mm</t>
  </si>
  <si>
    <t>Joelho 45 graus SN 75 mm</t>
  </si>
  <si>
    <t>Joelho 45 graus SN 100 mm</t>
  </si>
  <si>
    <t>Joelho 90 graus 75mm</t>
  </si>
  <si>
    <t>Joelho 90 graus 100 mm</t>
  </si>
  <si>
    <t>Joelho 90 graus com bolsa para anel SN 40mm</t>
  </si>
  <si>
    <t>Joelho 90 graus SN 40 mm</t>
  </si>
  <si>
    <t>Joelho 90 graus SN 50 mm</t>
  </si>
  <si>
    <t>Joelho 90 graus SN 75 mm</t>
  </si>
  <si>
    <t>Junção simples SN 40mm</t>
  </si>
  <si>
    <t>Junção simples SN 50mm</t>
  </si>
  <si>
    <t>Junção simples SN 100mm</t>
  </si>
  <si>
    <t>23.42.</t>
  </si>
  <si>
    <t>23.43.</t>
  </si>
  <si>
    <t>23.44.</t>
  </si>
  <si>
    <t>23.45.</t>
  </si>
  <si>
    <t>23.46.</t>
  </si>
  <si>
    <t>23.47.</t>
  </si>
  <si>
    <t>23.48.</t>
  </si>
  <si>
    <t>23.49.</t>
  </si>
  <si>
    <t>23.50.</t>
  </si>
  <si>
    <t>23.51.</t>
  </si>
  <si>
    <t>23.52.</t>
  </si>
  <si>
    <t>23.53.</t>
  </si>
  <si>
    <t>23.54.</t>
  </si>
  <si>
    <t>23.55.</t>
  </si>
  <si>
    <t>23.56.</t>
  </si>
  <si>
    <t>Coleta de Lixo</t>
  </si>
  <si>
    <t>23.57.</t>
  </si>
  <si>
    <t>23.59.</t>
  </si>
  <si>
    <t>Junção simples SN (75 x 50) mm</t>
  </si>
  <si>
    <t>Junção simples SN (100 x 50) mm</t>
  </si>
  <si>
    <t>Junção simples SN (100 x 75) mm</t>
  </si>
  <si>
    <t>Ligação para saída de vaso sanitário</t>
  </si>
  <si>
    <t>Luva dupla SN 75 mm</t>
  </si>
  <si>
    <t>Luva dupla SN 100 mm</t>
  </si>
  <si>
    <t>Redução excêntrica SN (75 x 50) mm</t>
  </si>
  <si>
    <t>Redução excêntrica SN (100 x 50) mm</t>
  </si>
  <si>
    <t>Tê sanitário (75 x 75) mm</t>
  </si>
  <si>
    <t>Tê sanitário (100 x 100) mm</t>
  </si>
  <si>
    <t>Tê SN 50 mm</t>
  </si>
  <si>
    <t>Tubo em PVC rígido D=40 mm</t>
  </si>
  <si>
    <t>Tubo em PVC rígido D=50 mm</t>
  </si>
  <si>
    <t>Tubo em PVC rígido D=75 mm</t>
  </si>
  <si>
    <t>Tubo em PVC rígido D=100 mm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</si>
  <si>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</si>
  <si>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</si>
  <si>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</si>
  <si>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</si>
  <si>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</si>
  <si>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</si>
  <si>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</si>
  <si>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</si>
  <si>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</si>
  <si>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</si>
  <si>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</si>
  <si>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</si>
  <si>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</si>
  <si>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</si>
  <si>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</si>
  <si>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</si>
  <si>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</si>
  <si>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</si>
  <si>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</si>
  <si>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</si>
  <si>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</si>
  <si>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</si>
  <si>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</si>
  <si>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25.24</t>
  </si>
  <si>
    <t>Passarela - Estrutura</t>
  </si>
  <si>
    <t>Dômus de Acrílico com ventilação</t>
  </si>
  <si>
    <t>Bancadas e Divisórias de Granito</t>
  </si>
  <si>
    <t>Espelhos de parede</t>
  </si>
  <si>
    <t>Barra de Apoio Aço Inox</t>
  </si>
  <si>
    <t>Válvula para escoamento Lavatórios Cromada</t>
  </si>
  <si>
    <t>Ligação Flexível cromada 30 cm.</t>
  </si>
  <si>
    <t>Válvula de Descarga para Mictório</t>
  </si>
  <si>
    <t>Cabide Cromado</t>
  </si>
  <si>
    <t>Porta para Divisórias Granito Banheiros (P8)</t>
  </si>
  <si>
    <t>Fita de Vedação 3/4" x 25 metros</t>
  </si>
  <si>
    <t>Rolo</t>
  </si>
  <si>
    <t>25.25</t>
  </si>
  <si>
    <t>25.26</t>
  </si>
  <si>
    <t>25.27</t>
  </si>
  <si>
    <t>25.28</t>
  </si>
  <si>
    <t>Remoção/Reforma Telhados</t>
  </si>
  <si>
    <t>Demolição de rampas de automóveis existentes</t>
  </si>
  <si>
    <t>2.4.</t>
  </si>
  <si>
    <t>Cola e Instalação de Piso Vinílico</t>
  </si>
  <si>
    <t>Pastilha Cerâmica Branca</t>
  </si>
  <si>
    <t>Assentamento pastilha fornecida pelo T.R.E.</t>
  </si>
  <si>
    <t>Pastilha Cerâmica Fachadas (Complemento)</t>
  </si>
  <si>
    <t>Dobradiças/Instalação Portas Banheiros</t>
  </si>
  <si>
    <t>Pintura acrílica c/ emassamento</t>
  </si>
  <si>
    <t>Elevador Instalado</t>
  </si>
  <si>
    <t>Extintor CO2 - 04 Kg.</t>
  </si>
  <si>
    <t xml:space="preserve">Extintor PQS 4 Kg </t>
  </si>
  <si>
    <t>Caixas 15x15x10 Wetzel ou similar</t>
  </si>
  <si>
    <t>Caixas 10x10x6,5 Wetzel ou similar</t>
  </si>
  <si>
    <t>Caixas 2"x4" Wetzel ou similar</t>
  </si>
  <si>
    <t>Caixas 2"x4" Massaro Alumínio ou similar</t>
  </si>
  <si>
    <t>Sensor de presença Legrand ou similar</t>
  </si>
  <si>
    <t>Pictograma para catraca ref. 4 ldes ou similar</t>
  </si>
  <si>
    <t>Controladora catraca NETCONTROL ou similar</t>
  </si>
  <si>
    <t>Conversor RS 232/485 Ref. CV 001 ou similar</t>
  </si>
  <si>
    <t>Porta em labris de alumínio para visita da cisterna, completa, (90x50) cm conforme projeto</t>
  </si>
  <si>
    <t>Instalação de bacios fornecidos pelo T.R.E.</t>
  </si>
  <si>
    <t>Mictório Deca com Sifão Integrado ou similar</t>
  </si>
  <si>
    <t>Instalação de cubas fornecidas pelo T.R.E.</t>
  </si>
  <si>
    <t>Instalação de Torneiras dos lavatórios</t>
  </si>
  <si>
    <t>Instalação dos sifões cromadas dos lavatórios</t>
  </si>
  <si>
    <t>Instalação dos tubos de ligação dos bacios</t>
  </si>
  <si>
    <t>Instalação dos aneis de vedação dos bacios</t>
  </si>
  <si>
    <t>Instalação da fixação dos bacios</t>
  </si>
  <si>
    <t>Instalação das duchas higiênicas</t>
  </si>
  <si>
    <t>Instalação dos assentos de bacio</t>
  </si>
  <si>
    <t>Papeleira Cromada</t>
  </si>
  <si>
    <t>Chuveiro Elétrico Corona II ou similar</t>
  </si>
  <si>
    <t>Massa de Vedação Brascoved ou similar</t>
  </si>
  <si>
    <t>Tanque Inox  Franke grande ou similar</t>
  </si>
  <si>
    <t>Instalação de cubas inox nas copas</t>
  </si>
  <si>
    <t>Instalação das torneiras das pias das copas</t>
  </si>
  <si>
    <t>Torneira para Pia de uma Copa</t>
  </si>
  <si>
    <t>Tubo Extensivo para Tanque</t>
  </si>
  <si>
    <t>Torneira para tanque</t>
  </si>
  <si>
    <t>Instalação de sifão para pias das copas</t>
  </si>
  <si>
    <t>Rodapés plásticos Rodaflex RO 17 ou similar</t>
  </si>
  <si>
    <t>BDI - 25%</t>
  </si>
  <si>
    <t>TOTAL FINAL</t>
  </si>
  <si>
    <t>LIMPEZA E VERIFICAÇÃO FINAL</t>
  </si>
  <si>
    <t>27.1</t>
  </si>
  <si>
    <t>Limpeza Final</t>
  </si>
  <si>
    <t>PROJETO FINAL "AS BUILT"</t>
  </si>
  <si>
    <t>28.1</t>
  </si>
  <si>
    <t>14.2</t>
  </si>
  <si>
    <t>14.3</t>
  </si>
  <si>
    <t>14.4</t>
  </si>
  <si>
    <t>Projeto final "As Built" de todos os projetos</t>
  </si>
  <si>
    <t>2.5.</t>
  </si>
  <si>
    <t>5.3.</t>
  </si>
  <si>
    <t>25.29</t>
  </si>
  <si>
    <t>OBSERVAÇÃO:  Deverão ser consultadas, para maior conhecimento dos quantitadtivos de cada item, as planilhas de materiais que  acompanham os projetos.</t>
  </si>
  <si>
    <t>Vaso sanitário para sanit. Deficientes</t>
  </si>
  <si>
    <t>25.30</t>
  </si>
  <si>
    <t>25.31</t>
  </si>
  <si>
    <t>Caixa de Descarga de Embutir</t>
  </si>
  <si>
    <t>25.32</t>
  </si>
  <si>
    <t>Assento Vaso Sanitário Deficientes</t>
  </si>
  <si>
    <t xml:space="preserve">Contentor de lixo cor cinza c/tampa capac = 120 litros </t>
  </si>
  <si>
    <t xml:space="preserve">Contentor de lixo cor azul escuro c/tampa capac = 360 litros </t>
  </si>
  <si>
    <t xml:space="preserve">Contentor de lixo cor azul claro c/tampa capac = 360 litros </t>
  </si>
  <si>
    <t>23.58.</t>
  </si>
  <si>
    <t>Fornecimento e instalação de portas tipo corta-fogo P60, conforme especificações do Corpo de Bombeiros de SC</t>
  </si>
  <si>
    <t>17.7</t>
  </si>
  <si>
    <t>17.21</t>
  </si>
  <si>
    <t>17.22</t>
  </si>
  <si>
    <t>17.25</t>
  </si>
  <si>
    <t>1'7.30.</t>
  </si>
  <si>
    <t>17.31.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</si>
</sst>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"/>
    <numFmt numFmtId="171" formatCode="#,##0.00\ &quot;m²&quot;"/>
    <numFmt numFmtId="172" formatCode="&quot;R$ &quot;#,##0.00"/>
    <numFmt numFmtId="173" formatCode="0.0"/>
    <numFmt numFmtId="174" formatCode="_(* #,##0.000_);_(* \(#,##0.000\);_(* &quot;-&quot;??_);_(@_)"/>
    <numFmt numFmtId="175" formatCode="_(* #,##0.0000_);_(* \(#,##0.0000\);_(* &quot;-&quot;??_);_(@_)"/>
    <numFmt numFmtId="176" formatCode="0.0%"/>
    <numFmt numFmtId="177" formatCode="0.000%"/>
    <numFmt numFmtId="178" formatCode="0.000"/>
    <numFmt numFmtId="179" formatCode="0.0000"/>
    <numFmt numFmtId="180" formatCode="#,##0.0"/>
    <numFmt numFmtId="181" formatCode="[$-416]dddd\,\ d&quot; de &quot;mmmm&quot; de &quot;yyyy"/>
    <numFmt numFmtId="182" formatCode="00000"/>
    <numFmt numFmtId="183" formatCode="#,##0.000"/>
    <numFmt numFmtId="184" formatCode="#,##0.0000"/>
    <numFmt numFmtId="185" formatCode="#,##0.00000"/>
  </numFmts>
  <fonts count="8">
    <font>
      <sz val="10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" fontId="1" fillId="2" borderId="4" xfId="0" applyNumberFormat="1" applyFont="1" applyFill="1" applyBorder="1" applyAlignment="1">
      <alignment horizontal="center" vertical="center"/>
    </xf>
    <xf numFmtId="43" fontId="1" fillId="2" borderId="5" xfId="18" applyNumberFormat="1" applyFont="1" applyFill="1" applyBorder="1" applyAlignment="1">
      <alignment horizontal="center" vertical="center"/>
    </xf>
    <xf numFmtId="172" fontId="1" fillId="2" borderId="5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10" fontId="1" fillId="2" borderId="5" xfId="15" applyNumberFormat="1" applyFont="1" applyFill="1" applyBorder="1" applyAlignment="1">
      <alignment horizontal="center" vertical="center"/>
    </xf>
    <xf numFmtId="4" fontId="1" fillId="2" borderId="5" xfId="15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7" xfId="18" applyNumberFormat="1" applyFont="1" applyFill="1" applyBorder="1" applyAlignment="1">
      <alignment horizontal="center" vertical="center"/>
    </xf>
    <xf numFmtId="4" fontId="3" fillId="0" borderId="7" xfId="15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4" fontId="3" fillId="0" borderId="8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center" vertical="center"/>
    </xf>
    <xf numFmtId="4" fontId="3" fillId="0" borderId="8" xfId="15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10" fontId="1" fillId="2" borderId="5" xfId="17" applyNumberFormat="1" applyFont="1" applyFill="1" applyBorder="1" applyAlignment="1">
      <alignment horizontal="center" vertical="center"/>
    </xf>
    <xf numFmtId="4" fontId="0" fillId="0" borderId="7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4" fontId="3" fillId="2" borderId="5" xfId="0" applyNumberFormat="1" applyFont="1" applyFill="1" applyBorder="1" applyAlignment="1">
      <alignment vertical="center"/>
    </xf>
    <xf numFmtId="4" fontId="0" fillId="2" borderId="5" xfId="0" applyNumberFormat="1" applyFont="1" applyFill="1" applyBorder="1" applyAlignment="1">
      <alignment vertical="center"/>
    </xf>
    <xf numFmtId="10" fontId="1" fillId="2" borderId="9" xfId="17" applyNumberFormat="1" applyFont="1" applyFill="1" applyBorder="1" applyAlignment="1">
      <alignment horizontal="center" vertical="center"/>
    </xf>
    <xf numFmtId="4" fontId="6" fillId="2" borderId="10" xfId="0" applyNumberFormat="1" applyFont="1" applyFill="1" applyBorder="1" applyAlignment="1">
      <alignment horizontal="center" vertical="center"/>
    </xf>
    <xf numFmtId="4" fontId="0" fillId="3" borderId="7" xfId="0" applyNumberFormat="1" applyFont="1" applyFill="1" applyBorder="1" applyAlignment="1">
      <alignment horizontal="center" vertical="center"/>
    </xf>
    <xf numFmtId="4" fontId="0" fillId="3" borderId="7" xfId="18" applyNumberFormat="1" applyFont="1" applyFill="1" applyBorder="1" applyAlignment="1">
      <alignment horizontal="center" vertical="center"/>
    </xf>
    <xf numFmtId="4" fontId="0" fillId="3" borderId="8" xfId="0" applyNumberFormat="1" applyFont="1" applyFill="1" applyBorder="1" applyAlignment="1">
      <alignment horizontal="center" vertical="center"/>
    </xf>
    <xf numFmtId="4" fontId="0" fillId="2" borderId="5" xfId="0" applyNumberFormat="1" applyFont="1" applyFill="1" applyBorder="1" applyAlignment="1">
      <alignment horizontal="center" vertical="center"/>
    </xf>
    <xf numFmtId="10" fontId="6" fillId="2" borderId="5" xfId="17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0" fillId="4" borderId="0" xfId="0" applyNumberFormat="1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horizontal="left" vertical="center"/>
    </xf>
    <xf numFmtId="3" fontId="1" fillId="2" borderId="11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170" fontId="3" fillId="3" borderId="8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43" fontId="3" fillId="0" borderId="7" xfId="0" applyNumberFormat="1" applyFont="1" applyFill="1" applyBorder="1" applyAlignment="1">
      <alignment horizontal="center" vertical="center"/>
    </xf>
    <xf numFmtId="39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3" fontId="3" fillId="0" borderId="8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4" fontId="1" fillId="2" borderId="13" xfId="0" applyNumberFormat="1" applyFont="1" applyFill="1" applyBorder="1" applyAlignment="1">
      <alignment horizontal="center" vertical="center"/>
    </xf>
    <xf numFmtId="10" fontId="1" fillId="2" borderId="14" xfId="17" applyNumberFormat="1" applyFont="1" applyFill="1" applyBorder="1" applyAlignment="1">
      <alignment horizontal="center" vertical="center"/>
    </xf>
    <xf numFmtId="4" fontId="1" fillId="2" borderId="14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left" vertical="center"/>
    </xf>
    <xf numFmtId="170" fontId="3" fillId="3" borderId="18" xfId="0" applyNumberFormat="1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left" vertical="center"/>
    </xf>
    <xf numFmtId="4" fontId="0" fillId="3" borderId="20" xfId="0" applyNumberFormat="1" applyFont="1" applyFill="1" applyBorder="1" applyAlignment="1">
      <alignment horizontal="left" vertical="center"/>
    </xf>
    <xf numFmtId="4" fontId="0" fillId="3" borderId="21" xfId="0" applyNumberFormat="1" applyFont="1" applyFill="1" applyBorder="1" applyAlignment="1">
      <alignment horizontal="left" vertical="center"/>
    </xf>
    <xf numFmtId="4" fontId="0" fillId="0" borderId="20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left" vertical="center" wrapText="1"/>
    </xf>
    <xf numFmtId="0" fontId="3" fillId="0" borderId="8" xfId="0" applyFont="1" applyBorder="1" applyAlignment="1">
      <alignment/>
    </xf>
    <xf numFmtId="4" fontId="1" fillId="0" borderId="7" xfId="0" applyNumberFormat="1" applyFont="1" applyFill="1" applyBorder="1" applyAlignment="1">
      <alignment horizontal="left" vertical="center"/>
    </xf>
    <xf numFmtId="4" fontId="1" fillId="0" borderId="8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left" vertical="center" wrapText="1"/>
    </xf>
    <xf numFmtId="4" fontId="3" fillId="0" borderId="19" xfId="0" applyNumberFormat="1" applyFont="1" applyFill="1" applyBorder="1" applyAlignment="1">
      <alignment horizontal="left" vertical="center" wrapText="1"/>
    </xf>
    <xf numFmtId="4" fontId="0" fillId="0" borderId="23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left" vertical="center"/>
    </xf>
    <xf numFmtId="4" fontId="0" fillId="0" borderId="21" xfId="0" applyNumberFormat="1" applyFont="1" applyFill="1" applyBorder="1" applyAlignment="1">
      <alignment horizontal="left" vertical="center"/>
    </xf>
    <xf numFmtId="4" fontId="0" fillId="0" borderId="22" xfId="0" applyNumberFormat="1" applyFont="1" applyBorder="1" applyAlignment="1">
      <alignment horizontal="left" vertical="center"/>
    </xf>
    <xf numFmtId="4" fontId="0" fillId="0" borderId="21" xfId="0" applyNumberFormat="1" applyFont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left" vertical="center" wrapText="1"/>
    </xf>
    <xf numFmtId="4" fontId="0" fillId="3" borderId="22" xfId="0" applyNumberFormat="1" applyFont="1" applyFill="1" applyBorder="1" applyAlignment="1">
      <alignment horizontal="left" vertical="center"/>
    </xf>
    <xf numFmtId="4" fontId="6" fillId="3" borderId="19" xfId="0" applyNumberFormat="1" applyFont="1" applyFill="1" applyBorder="1" applyAlignment="1">
      <alignment horizontal="left" vertical="center"/>
    </xf>
    <xf numFmtId="4" fontId="6" fillId="3" borderId="21" xfId="0" applyNumberFormat="1" applyFont="1" applyFill="1" applyBorder="1" applyAlignment="1">
      <alignment horizontal="left" vertical="center"/>
    </xf>
    <xf numFmtId="4" fontId="0" fillId="3" borderId="23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left" vertical="center"/>
    </xf>
    <xf numFmtId="4" fontId="6" fillId="2" borderId="24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vertical="center" wrapText="1"/>
    </xf>
    <xf numFmtId="4" fontId="3" fillId="0" borderId="21" xfId="0" applyNumberFormat="1" applyFont="1" applyFill="1" applyBorder="1" applyAlignment="1">
      <alignment vertical="center" wrapText="1"/>
    </xf>
    <xf numFmtId="4" fontId="0" fillId="0" borderId="25" xfId="0" applyNumberFormat="1" applyFont="1" applyFill="1" applyBorder="1" applyAlignment="1">
      <alignment horizontal="left" vertical="center"/>
    </xf>
    <xf numFmtId="4" fontId="0" fillId="0" borderId="26" xfId="0" applyNumberFormat="1" applyFont="1" applyFill="1" applyBorder="1" applyAlignment="1">
      <alignment horizontal="left" vertical="center"/>
    </xf>
    <xf numFmtId="4" fontId="0" fillId="3" borderId="8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center" vertical="center"/>
    </xf>
    <xf numFmtId="4" fontId="0" fillId="3" borderId="7" xfId="0" applyNumberFormat="1" applyFont="1" applyFill="1" applyBorder="1" applyAlignment="1">
      <alignment horizontal="left" vertical="center"/>
    </xf>
    <xf numFmtId="4" fontId="6" fillId="3" borderId="7" xfId="0" applyNumberFormat="1" applyFont="1" applyFill="1" applyBorder="1" applyAlignment="1">
      <alignment horizontal="left" vertical="center"/>
    </xf>
    <xf numFmtId="4" fontId="3" fillId="0" borderId="23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left" vertical="center" wrapText="1"/>
    </xf>
    <xf numFmtId="4" fontId="0" fillId="0" borderId="5" xfId="0" applyNumberFormat="1" applyFont="1" applyBorder="1" applyAlignment="1">
      <alignment vertical="center"/>
    </xf>
    <xf numFmtId="4" fontId="1" fillId="2" borderId="9" xfId="0" applyNumberFormat="1" applyFont="1" applyFill="1" applyBorder="1" applyAlignment="1">
      <alignment horizontal="left" vertical="center" wrapText="1"/>
    </xf>
    <xf numFmtId="4" fontId="1" fillId="2" borderId="24" xfId="0" applyNumberFormat="1" applyFont="1" applyFill="1" applyBorder="1" applyAlignment="1">
      <alignment horizontal="left" vertical="center" wrapText="1"/>
    </xf>
    <xf numFmtId="4" fontId="1" fillId="2" borderId="9" xfId="0" applyNumberFormat="1" applyFont="1" applyFill="1" applyBorder="1" applyAlignment="1">
      <alignment vertical="center" wrapText="1"/>
    </xf>
    <xf numFmtId="4" fontId="1" fillId="2" borderId="24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43" fontId="4" fillId="2" borderId="1" xfId="18" applyNumberFormat="1" applyFont="1" applyFill="1" applyBorder="1" applyAlignment="1">
      <alignment horizontal="center" vertical="center"/>
    </xf>
    <xf numFmtId="43" fontId="4" fillId="2" borderId="2" xfId="18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left" vertical="center"/>
    </xf>
    <xf numFmtId="4" fontId="1" fillId="2" borderId="24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/>
    </xf>
    <xf numFmtId="4" fontId="3" fillId="0" borderId="7" xfId="0" applyNumberFormat="1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/>
    </xf>
    <xf numFmtId="4" fontId="3" fillId="0" borderId="8" xfId="0" applyNumberFormat="1" applyFont="1" applyFill="1" applyBorder="1" applyAlignment="1">
      <alignment horizontal="left" vertical="center"/>
    </xf>
    <xf numFmtId="4" fontId="1" fillId="2" borderId="9" xfId="0" applyNumberFormat="1" applyFont="1" applyFill="1" applyBorder="1" applyAlignment="1">
      <alignment vertical="center"/>
    </xf>
    <xf numFmtId="4" fontId="1" fillId="2" borderId="24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left" vertical="center"/>
    </xf>
    <xf numFmtId="4" fontId="3" fillId="0" borderId="21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left" vertical="center"/>
    </xf>
    <xf numFmtId="4" fontId="1" fillId="0" borderId="28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left" vertical="center"/>
    </xf>
    <xf numFmtId="4" fontId="1" fillId="0" borderId="22" xfId="0" applyNumberFormat="1" applyFont="1" applyFill="1" applyBorder="1" applyAlignment="1">
      <alignment horizontal="left" vertical="center"/>
    </xf>
    <xf numFmtId="4" fontId="1" fillId="0" borderId="29" xfId="0" applyNumberFormat="1" applyFont="1" applyFill="1" applyBorder="1" applyAlignment="1">
      <alignment horizontal="left" vertical="center"/>
    </xf>
    <xf numFmtId="4" fontId="1" fillId="0" borderId="21" xfId="0" applyNumberFormat="1" applyFont="1" applyFill="1" applyBorder="1" applyAlignment="1">
      <alignment horizontal="left" vertical="center"/>
    </xf>
    <xf numFmtId="4" fontId="3" fillId="0" borderId="30" xfId="0" applyNumberFormat="1" applyFont="1" applyFill="1" applyBorder="1" applyAlignment="1">
      <alignment horizontal="center" vertical="center"/>
    </xf>
    <xf numFmtId="4" fontId="1" fillId="2" borderId="9" xfId="15" applyNumberFormat="1" applyFont="1" applyFill="1" applyBorder="1" applyAlignment="1">
      <alignment vertical="center"/>
    </xf>
    <xf numFmtId="4" fontId="1" fillId="2" borderId="24" xfId="15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horizontal="left" vertical="center"/>
    </xf>
    <xf numFmtId="49" fontId="4" fillId="2" borderId="3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left" vertical="center"/>
    </xf>
    <xf numFmtId="49" fontId="1" fillId="2" borderId="24" xfId="0" applyNumberFormat="1" applyFont="1" applyFill="1" applyBorder="1" applyAlignment="1">
      <alignment horizontal="left" vertical="center"/>
    </xf>
    <xf numFmtId="4" fontId="1" fillId="2" borderId="5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left" vertical="center"/>
    </xf>
    <xf numFmtId="4" fontId="3" fillId="0" borderId="7" xfId="0" applyNumberFormat="1" applyFont="1" applyFill="1" applyBorder="1" applyAlignment="1">
      <alignment horizontal="left" vertical="center"/>
    </xf>
    <xf numFmtId="4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" fontId="0" fillId="0" borderId="33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left" vertical="center"/>
    </xf>
    <xf numFmtId="4" fontId="1" fillId="0" borderId="35" xfId="0" applyNumberFormat="1" applyFont="1" applyFill="1" applyBorder="1" applyAlignment="1">
      <alignment horizontal="left" vertical="center"/>
    </xf>
    <xf numFmtId="4" fontId="1" fillId="0" borderId="23" xfId="0" applyNumberFormat="1" applyFont="1" applyFill="1" applyBorder="1" applyAlignment="1">
      <alignment horizontal="left" vertical="center"/>
    </xf>
    <xf numFmtId="4" fontId="1" fillId="0" borderId="36" xfId="0" applyNumberFormat="1" applyFont="1" applyFill="1" applyBorder="1" applyAlignment="1">
      <alignment horizontal="left" vertical="center"/>
    </xf>
    <xf numFmtId="4" fontId="1" fillId="2" borderId="5" xfId="0" applyNumberFormat="1" applyFont="1" applyFill="1" applyBorder="1" applyAlignment="1">
      <alignment horizontal="left" vertical="center"/>
    </xf>
    <xf numFmtId="4" fontId="3" fillId="0" borderId="29" xfId="0" applyNumberFormat="1" applyFont="1" applyFill="1" applyBorder="1" applyAlignment="1">
      <alignment horizontal="left" vertical="center"/>
    </xf>
    <xf numFmtId="4" fontId="1" fillId="0" borderId="25" xfId="0" applyNumberFormat="1" applyFont="1" applyFill="1" applyBorder="1" applyAlignment="1">
      <alignment horizontal="left" vertical="center"/>
    </xf>
    <xf numFmtId="4" fontId="1" fillId="0" borderId="37" xfId="0" applyNumberFormat="1" applyFont="1" applyFill="1" applyBorder="1" applyAlignment="1">
      <alignment horizontal="left" vertical="center"/>
    </xf>
    <xf numFmtId="4" fontId="1" fillId="0" borderId="26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left" vertical="center" wrapText="1"/>
    </xf>
    <xf numFmtId="4" fontId="1" fillId="2" borderId="38" xfId="0" applyNumberFormat="1" applyFont="1" applyFill="1" applyBorder="1" applyAlignment="1">
      <alignment horizontal="left" vertical="center"/>
    </xf>
    <xf numFmtId="4" fontId="1" fillId="2" borderId="39" xfId="0" applyNumberFormat="1" applyFont="1" applyFill="1" applyBorder="1" applyAlignment="1">
      <alignment horizontal="left" vertical="center"/>
    </xf>
    <xf numFmtId="4" fontId="1" fillId="2" borderId="40" xfId="0" applyNumberFormat="1" applyFont="1" applyFill="1" applyBorder="1" applyAlignment="1">
      <alignment horizontal="left" vertical="center"/>
    </xf>
    <xf numFmtId="4" fontId="1" fillId="2" borderId="21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2"/>
  <sheetViews>
    <sheetView showZeros="0" tabSelected="1" view="pageBreakPreview" zoomScale="75" zoomScaleNormal="75" zoomScaleSheetLayoutView="75" workbookViewId="0" topLeftCell="A1">
      <selection activeCell="A333" sqref="A333"/>
    </sheetView>
  </sheetViews>
  <sheetFormatPr defaultColWidth="9.140625" defaultRowHeight="12.75"/>
  <cols>
    <col min="1" max="1" width="6.140625" style="72" customWidth="1"/>
    <col min="2" max="2" width="22.00390625" style="2" customWidth="1"/>
    <col min="3" max="3" width="16.28125" style="2" customWidth="1"/>
    <col min="4" max="4" width="4.7109375" style="72" bestFit="1" customWidth="1"/>
    <col min="5" max="5" width="8.57421875" style="2" customWidth="1"/>
    <col min="6" max="6" width="12.7109375" style="73" bestFit="1" customWidth="1"/>
    <col min="7" max="7" width="10.140625" style="72" bestFit="1" customWidth="1"/>
    <col min="8" max="8" width="12.7109375" style="72" customWidth="1"/>
    <col min="9" max="9" width="14.8515625" style="21" bestFit="1" customWidth="1"/>
    <col min="10" max="10" width="13.7109375" style="73" bestFit="1" customWidth="1"/>
    <col min="11" max="11" width="17.28125" style="21" customWidth="1"/>
    <col min="12" max="12" width="8.8515625" style="2" customWidth="1"/>
    <col min="13" max="13" width="15.57421875" style="2" customWidth="1"/>
    <col min="14" max="16384" width="8.8515625" style="2" customWidth="1"/>
  </cols>
  <sheetData>
    <row r="1" spans="1:12" ht="20.25" customHeight="1" thickBot="1">
      <c r="A1" s="174" t="s">
        <v>38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  <c r="L1" s="1"/>
    </row>
    <row r="2" spans="1:12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1"/>
    </row>
    <row r="3" spans="1:12" ht="45" customHeight="1">
      <c r="A3" s="86" t="s">
        <v>593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1"/>
    </row>
    <row r="4" spans="1:12" ht="15.75" thickBot="1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1"/>
    </row>
    <row r="5" spans="1:11" s="4" customFormat="1" ht="12.75" customHeight="1">
      <c r="A5" s="151" t="s">
        <v>0</v>
      </c>
      <c r="B5" s="152"/>
      <c r="C5" s="152"/>
      <c r="D5" s="125" t="s">
        <v>1</v>
      </c>
      <c r="E5" s="127" t="s">
        <v>2</v>
      </c>
      <c r="F5" s="177" t="s">
        <v>3</v>
      </c>
      <c r="G5" s="178"/>
      <c r="H5" s="3"/>
      <c r="I5" s="125" t="s">
        <v>4</v>
      </c>
      <c r="J5" s="125"/>
      <c r="K5" s="126"/>
    </row>
    <row r="6" spans="1:14" s="4" customFormat="1" ht="12" thickBot="1">
      <c r="A6" s="153"/>
      <c r="B6" s="154"/>
      <c r="C6" s="154"/>
      <c r="D6" s="155"/>
      <c r="E6" s="128"/>
      <c r="F6" s="6" t="s">
        <v>5</v>
      </c>
      <c r="G6" s="5" t="s">
        <v>18</v>
      </c>
      <c r="H6" s="5" t="s">
        <v>6</v>
      </c>
      <c r="I6" s="6" t="s">
        <v>5</v>
      </c>
      <c r="J6" s="6" t="s">
        <v>19</v>
      </c>
      <c r="K6" s="7" t="s">
        <v>6</v>
      </c>
      <c r="M6" s="8"/>
      <c r="N6" s="8"/>
    </row>
    <row r="7" spans="1:14" ht="10.5" customHeight="1" thickBo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"/>
      <c r="M7" s="1"/>
      <c r="N7" s="1"/>
    </row>
    <row r="8" spans="1:14" ht="18" customHeight="1" thickBot="1">
      <c r="A8" s="9">
        <v>1</v>
      </c>
      <c r="B8" s="156" t="s">
        <v>7</v>
      </c>
      <c r="C8" s="157"/>
      <c r="D8" s="10"/>
      <c r="E8" s="11"/>
      <c r="F8" s="12"/>
      <c r="G8" s="11"/>
      <c r="H8" s="13">
        <v>0.0168</v>
      </c>
      <c r="I8" s="14"/>
      <c r="J8" s="15"/>
      <c r="K8" s="16">
        <v>33928</v>
      </c>
      <c r="M8" s="17"/>
      <c r="N8" s="17"/>
    </row>
    <row r="9" spans="1:14" s="21" customFormat="1" ht="25.5" customHeight="1">
      <c r="A9" s="18" t="s">
        <v>47</v>
      </c>
      <c r="B9" s="96" t="s">
        <v>39</v>
      </c>
      <c r="C9" s="97"/>
      <c r="D9" s="19" t="s">
        <v>40</v>
      </c>
      <c r="E9" s="18">
        <v>1</v>
      </c>
      <c r="F9" s="18">
        <v>2404</v>
      </c>
      <c r="G9" s="18">
        <v>960</v>
      </c>
      <c r="H9" s="20">
        <f>SUM(F9,G9)</f>
        <v>3364</v>
      </c>
      <c r="I9" s="20">
        <f>PRODUCT(F9,E9)</f>
        <v>2404</v>
      </c>
      <c r="J9" s="20">
        <f>PRODUCT(E9,G9)</f>
        <v>960</v>
      </c>
      <c r="K9" s="18">
        <f>SUM(I9,J9)</f>
        <v>3364</v>
      </c>
      <c r="M9" s="17"/>
      <c r="N9" s="17"/>
    </row>
    <row r="10" spans="1:14" s="21" customFormat="1" ht="25.5" customHeight="1">
      <c r="A10" s="18" t="s">
        <v>46</v>
      </c>
      <c r="B10" s="94" t="s">
        <v>537</v>
      </c>
      <c r="C10" s="95"/>
      <c r="D10" s="22" t="s">
        <v>40</v>
      </c>
      <c r="E10" s="22">
        <v>1</v>
      </c>
      <c r="F10" s="22">
        <v>0</v>
      </c>
      <c r="G10" s="22">
        <v>960</v>
      </c>
      <c r="H10" s="20">
        <f aca="true" t="shared" si="0" ref="H10:H21">SUM(F10,G10)</f>
        <v>960</v>
      </c>
      <c r="I10" s="20">
        <f aca="true" t="shared" si="1" ref="I10:I20">PRODUCT(F10,E10)</f>
        <v>0</v>
      </c>
      <c r="J10" s="20">
        <f aca="true" t="shared" si="2" ref="J10:J20">PRODUCT(E10,G10)</f>
        <v>960</v>
      </c>
      <c r="K10" s="18">
        <f aca="true" t="shared" si="3" ref="K10:K21">SUM(I10,J10)</f>
        <v>960</v>
      </c>
      <c r="M10" s="17"/>
      <c r="N10" s="17"/>
    </row>
    <row r="11" spans="1:14" s="21" customFormat="1" ht="25.5" customHeight="1">
      <c r="A11" s="18" t="s">
        <v>48</v>
      </c>
      <c r="B11" s="94" t="s">
        <v>41</v>
      </c>
      <c r="C11" s="95"/>
      <c r="D11" s="18" t="s">
        <v>42</v>
      </c>
      <c r="E11" s="18">
        <v>2</v>
      </c>
      <c r="F11" s="22">
        <v>0</v>
      </c>
      <c r="G11" s="18">
        <v>772</v>
      </c>
      <c r="H11" s="20">
        <f>SUM(F11,G11)</f>
        <v>772</v>
      </c>
      <c r="I11" s="20">
        <f>PRODUCT(F11,E11)</f>
        <v>0</v>
      </c>
      <c r="J11" s="20">
        <f>PRODUCT(G11,E11)</f>
        <v>1544</v>
      </c>
      <c r="K11" s="18">
        <f>SUM(I11,J11)</f>
        <v>1544</v>
      </c>
      <c r="M11" s="23"/>
      <c r="N11" s="17"/>
    </row>
    <row r="12" spans="1:14" s="21" customFormat="1" ht="26.25" customHeight="1">
      <c r="A12" s="18" t="s">
        <v>49</v>
      </c>
      <c r="B12" s="96" t="s">
        <v>43</v>
      </c>
      <c r="C12" s="97"/>
      <c r="D12" s="18" t="s">
        <v>8</v>
      </c>
      <c r="E12" s="18">
        <v>360</v>
      </c>
      <c r="F12" s="24">
        <v>0</v>
      </c>
      <c r="G12" s="18">
        <v>4.8</v>
      </c>
      <c r="H12" s="20">
        <f t="shared" si="0"/>
        <v>4.8</v>
      </c>
      <c r="I12" s="20">
        <f t="shared" si="1"/>
        <v>0</v>
      </c>
      <c r="J12" s="20">
        <f t="shared" si="2"/>
        <v>1728</v>
      </c>
      <c r="K12" s="18">
        <f t="shared" si="3"/>
        <v>1728</v>
      </c>
      <c r="M12" s="23"/>
      <c r="N12" s="17"/>
    </row>
    <row r="13" spans="1:14" s="21" customFormat="1" ht="26.25" customHeight="1">
      <c r="A13" s="18" t="s">
        <v>50</v>
      </c>
      <c r="B13" s="94" t="s">
        <v>35</v>
      </c>
      <c r="C13" s="95"/>
      <c r="D13" s="22" t="s">
        <v>8</v>
      </c>
      <c r="E13" s="22">
        <v>1800</v>
      </c>
      <c r="F13" s="24">
        <v>0</v>
      </c>
      <c r="G13" s="22">
        <v>4.8</v>
      </c>
      <c r="H13" s="20">
        <f t="shared" si="0"/>
        <v>4.8</v>
      </c>
      <c r="I13" s="20">
        <f t="shared" si="1"/>
        <v>0</v>
      </c>
      <c r="J13" s="20">
        <f t="shared" si="2"/>
        <v>8640</v>
      </c>
      <c r="K13" s="18">
        <f t="shared" si="3"/>
        <v>8640</v>
      </c>
      <c r="M13" s="23"/>
      <c r="N13" s="17"/>
    </row>
    <row r="14" spans="1:14" s="21" customFormat="1" ht="26.25" customHeight="1">
      <c r="A14" s="18" t="s">
        <v>51</v>
      </c>
      <c r="B14" s="103" t="s">
        <v>538</v>
      </c>
      <c r="C14" s="103"/>
      <c r="D14" s="22" t="s">
        <v>22</v>
      </c>
      <c r="E14" s="22">
        <v>120</v>
      </c>
      <c r="F14" s="24">
        <v>0</v>
      </c>
      <c r="G14" s="22">
        <v>19.2</v>
      </c>
      <c r="H14" s="20">
        <f t="shared" si="0"/>
        <v>19.2</v>
      </c>
      <c r="I14" s="20">
        <f t="shared" si="1"/>
        <v>0</v>
      </c>
      <c r="J14" s="20">
        <f t="shared" si="2"/>
        <v>2304</v>
      </c>
      <c r="K14" s="18">
        <f t="shared" si="3"/>
        <v>2304</v>
      </c>
      <c r="M14" s="23"/>
      <c r="N14" s="17"/>
    </row>
    <row r="15" spans="1:14" s="21" customFormat="1" ht="26.25" customHeight="1">
      <c r="A15" s="18" t="s">
        <v>52</v>
      </c>
      <c r="B15" s="94" t="s">
        <v>44</v>
      </c>
      <c r="C15" s="95"/>
      <c r="D15" s="22" t="s">
        <v>8</v>
      </c>
      <c r="E15" s="22">
        <v>160</v>
      </c>
      <c r="F15" s="24">
        <v>0</v>
      </c>
      <c r="G15" s="22">
        <v>4.8</v>
      </c>
      <c r="H15" s="20">
        <f t="shared" si="0"/>
        <v>4.8</v>
      </c>
      <c r="I15" s="20">
        <f t="shared" si="1"/>
        <v>0</v>
      </c>
      <c r="J15" s="20">
        <f t="shared" si="2"/>
        <v>768</v>
      </c>
      <c r="K15" s="18">
        <f t="shared" si="3"/>
        <v>768</v>
      </c>
      <c r="M15" s="23"/>
      <c r="N15" s="17"/>
    </row>
    <row r="16" spans="1:14" s="21" customFormat="1" ht="25.5" customHeight="1">
      <c r="A16" s="18" t="s">
        <v>53</v>
      </c>
      <c r="B16" s="94" t="s">
        <v>45</v>
      </c>
      <c r="C16" s="95"/>
      <c r="D16" s="22" t="s">
        <v>9</v>
      </c>
      <c r="E16" s="22">
        <v>1</v>
      </c>
      <c r="F16" s="24">
        <v>0</v>
      </c>
      <c r="G16" s="22">
        <v>1160</v>
      </c>
      <c r="H16" s="20">
        <f t="shared" si="0"/>
        <v>1160</v>
      </c>
      <c r="I16" s="20">
        <f t="shared" si="1"/>
        <v>0</v>
      </c>
      <c r="J16" s="20">
        <f t="shared" si="2"/>
        <v>1160</v>
      </c>
      <c r="K16" s="18">
        <f t="shared" si="3"/>
        <v>1160</v>
      </c>
      <c r="M16" s="23"/>
      <c r="N16" s="17"/>
    </row>
    <row r="17" spans="1:14" s="21" customFormat="1" ht="25.5" customHeight="1">
      <c r="A17" s="18" t="s">
        <v>54</v>
      </c>
      <c r="B17" s="94" t="s">
        <v>56</v>
      </c>
      <c r="C17" s="95"/>
      <c r="D17" s="22" t="s">
        <v>9</v>
      </c>
      <c r="E17" s="22">
        <v>1</v>
      </c>
      <c r="F17" s="24">
        <v>0</v>
      </c>
      <c r="G17" s="22">
        <v>480</v>
      </c>
      <c r="H17" s="20">
        <f>SUM(F17,G17)</f>
        <v>480</v>
      </c>
      <c r="I17" s="20">
        <f t="shared" si="1"/>
        <v>0</v>
      </c>
      <c r="J17" s="20">
        <f t="shared" si="2"/>
        <v>480</v>
      </c>
      <c r="K17" s="18">
        <f t="shared" si="3"/>
        <v>480</v>
      </c>
      <c r="M17" s="23"/>
      <c r="N17" s="17"/>
    </row>
    <row r="18" spans="1:14" s="21" customFormat="1" ht="25.5" customHeight="1">
      <c r="A18" s="18" t="s">
        <v>55</v>
      </c>
      <c r="B18" s="94" t="s">
        <v>58</v>
      </c>
      <c r="C18" s="95"/>
      <c r="D18" s="22" t="s">
        <v>59</v>
      </c>
      <c r="E18" s="22">
        <v>1</v>
      </c>
      <c r="F18" s="24">
        <v>0</v>
      </c>
      <c r="G18" s="22">
        <v>2884</v>
      </c>
      <c r="H18" s="20">
        <f>SUM(F18,G18)</f>
        <v>2884</v>
      </c>
      <c r="I18" s="20">
        <f t="shared" si="1"/>
        <v>0</v>
      </c>
      <c r="J18" s="20">
        <f t="shared" si="2"/>
        <v>2884</v>
      </c>
      <c r="K18" s="18">
        <f t="shared" si="3"/>
        <v>2884</v>
      </c>
      <c r="M18" s="23"/>
      <c r="N18" s="17"/>
    </row>
    <row r="19" spans="1:14" s="21" customFormat="1" ht="25.5" customHeight="1">
      <c r="A19" s="18" t="s">
        <v>57</v>
      </c>
      <c r="B19" s="94" t="s">
        <v>62</v>
      </c>
      <c r="C19" s="95"/>
      <c r="D19" s="22" t="s">
        <v>40</v>
      </c>
      <c r="E19" s="22">
        <v>1</v>
      </c>
      <c r="F19" s="24">
        <v>0</v>
      </c>
      <c r="G19" s="22">
        <v>2404</v>
      </c>
      <c r="H19" s="20">
        <f>SUM(F19,G19)</f>
        <v>2404</v>
      </c>
      <c r="I19" s="20">
        <f t="shared" si="1"/>
        <v>0</v>
      </c>
      <c r="J19" s="20">
        <f t="shared" si="2"/>
        <v>2404</v>
      </c>
      <c r="K19" s="18">
        <f t="shared" si="3"/>
        <v>2404</v>
      </c>
      <c r="M19" s="23"/>
      <c r="N19" s="17"/>
    </row>
    <row r="20" spans="1:14" s="21" customFormat="1" ht="25.5" customHeight="1">
      <c r="A20" s="18" t="s">
        <v>61</v>
      </c>
      <c r="B20" s="110" t="s">
        <v>60</v>
      </c>
      <c r="C20" s="111"/>
      <c r="D20" s="22" t="s">
        <v>40</v>
      </c>
      <c r="E20" s="22">
        <v>1</v>
      </c>
      <c r="F20" s="24">
        <v>0</v>
      </c>
      <c r="G20" s="22">
        <v>2884</v>
      </c>
      <c r="H20" s="20">
        <f>SUM(F20,G20)</f>
        <v>2884</v>
      </c>
      <c r="I20" s="20">
        <f t="shared" si="1"/>
        <v>0</v>
      </c>
      <c r="J20" s="20">
        <f t="shared" si="2"/>
        <v>2884</v>
      </c>
      <c r="K20" s="18">
        <f t="shared" si="3"/>
        <v>2884</v>
      </c>
      <c r="M20" s="23"/>
      <c r="N20" s="17"/>
    </row>
    <row r="21" spans="1:14" s="21" customFormat="1" ht="25.5" customHeight="1">
      <c r="A21" s="22" t="s">
        <v>63</v>
      </c>
      <c r="B21" s="94" t="s">
        <v>64</v>
      </c>
      <c r="C21" s="95"/>
      <c r="D21" s="22" t="s">
        <v>40</v>
      </c>
      <c r="E21" s="22">
        <v>1</v>
      </c>
      <c r="F21" s="24">
        <v>0</v>
      </c>
      <c r="G21" s="22">
        <v>4808</v>
      </c>
      <c r="H21" s="25">
        <f t="shared" si="0"/>
        <v>4808</v>
      </c>
      <c r="I21" s="25">
        <f>PRODUCT(F21,E21)</f>
        <v>0</v>
      </c>
      <c r="J21" s="25">
        <f>PRODUCT(G21,E21)</f>
        <v>4808</v>
      </c>
      <c r="K21" s="22">
        <f t="shared" si="3"/>
        <v>4808</v>
      </c>
      <c r="M21" s="26"/>
      <c r="N21" s="26"/>
    </row>
    <row r="22" spans="1:11" s="21" customFormat="1" ht="10.5" customHeight="1" thickBo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1:11" s="21" customFormat="1" ht="21" customHeight="1" thickBot="1">
      <c r="A23" s="27">
        <v>2</v>
      </c>
      <c r="B23" s="108" t="s">
        <v>118</v>
      </c>
      <c r="C23" s="109"/>
      <c r="D23" s="28"/>
      <c r="E23" s="28"/>
      <c r="F23" s="28"/>
      <c r="G23" s="28"/>
      <c r="H23" s="29">
        <v>0.0256</v>
      </c>
      <c r="I23" s="28"/>
      <c r="J23" s="28"/>
      <c r="K23" s="16">
        <v>52004.48</v>
      </c>
    </row>
    <row r="24" spans="1:11" s="21" customFormat="1" ht="25.5" customHeight="1">
      <c r="A24" s="30" t="s">
        <v>65</v>
      </c>
      <c r="B24" s="112" t="s">
        <v>114</v>
      </c>
      <c r="C24" s="113"/>
      <c r="D24" s="30" t="s">
        <v>42</v>
      </c>
      <c r="E24" s="30">
        <v>12</v>
      </c>
      <c r="F24" s="22">
        <v>200</v>
      </c>
      <c r="G24" s="22">
        <v>69.24</v>
      </c>
      <c r="H24" s="25">
        <f>SUM(F24,G24)</f>
        <v>269.24</v>
      </c>
      <c r="I24" s="25">
        <f>PRODUCT(F24,E24)</f>
        <v>2400</v>
      </c>
      <c r="J24" s="25">
        <f>PRODUCT(G24,E24)</f>
        <v>830.8799999999999</v>
      </c>
      <c r="K24" s="22">
        <f>SUM(I24,J24)</f>
        <v>3230.88</v>
      </c>
    </row>
    <row r="25" spans="1:11" s="21" customFormat="1" ht="25.5" customHeight="1">
      <c r="A25" s="30" t="s">
        <v>66</v>
      </c>
      <c r="B25" s="99" t="s">
        <v>119</v>
      </c>
      <c r="C25" s="100"/>
      <c r="D25" s="30" t="s">
        <v>22</v>
      </c>
      <c r="E25" s="30">
        <v>31</v>
      </c>
      <c r="F25" s="22">
        <v>209.04</v>
      </c>
      <c r="G25" s="22">
        <v>89.36</v>
      </c>
      <c r="H25" s="25">
        <f>SUM(F25,G25)</f>
        <v>298.4</v>
      </c>
      <c r="I25" s="25">
        <f>PRODUCT(F25,E25)</f>
        <v>6480.24</v>
      </c>
      <c r="J25" s="25">
        <f>PRODUCT(G25,E25)</f>
        <v>2770.16</v>
      </c>
      <c r="K25" s="22">
        <f>SUM(I25,J25)</f>
        <v>9250.4</v>
      </c>
    </row>
    <row r="26" spans="1:11" s="21" customFormat="1" ht="25.5" customHeight="1">
      <c r="A26" s="24" t="s">
        <v>67</v>
      </c>
      <c r="B26" s="99" t="s">
        <v>115</v>
      </c>
      <c r="C26" s="100"/>
      <c r="D26" s="24" t="s">
        <v>117</v>
      </c>
      <c r="E26" s="24">
        <v>740</v>
      </c>
      <c r="F26" s="22">
        <v>4</v>
      </c>
      <c r="G26" s="22">
        <v>2</v>
      </c>
      <c r="H26" s="25">
        <f>SUM(F26,G26)</f>
        <v>6</v>
      </c>
      <c r="I26" s="25">
        <f>PRODUCT(F26,E26)</f>
        <v>2960</v>
      </c>
      <c r="J26" s="25">
        <f>PRODUCT(G26,E26)</f>
        <v>1480</v>
      </c>
      <c r="K26" s="22">
        <f>SUM(I26,J26)</f>
        <v>4440</v>
      </c>
    </row>
    <row r="27" spans="1:11" s="21" customFormat="1" ht="25.5" customHeight="1">
      <c r="A27" s="24" t="s">
        <v>539</v>
      </c>
      <c r="B27" s="99" t="s">
        <v>116</v>
      </c>
      <c r="C27" s="100"/>
      <c r="D27" s="24" t="s">
        <v>22</v>
      </c>
      <c r="E27" s="24">
        <v>70</v>
      </c>
      <c r="F27" s="22">
        <v>7.44</v>
      </c>
      <c r="G27" s="22">
        <v>2.32</v>
      </c>
      <c r="H27" s="25">
        <f>SUM(F27,G27)</f>
        <v>9.76</v>
      </c>
      <c r="I27" s="25">
        <f>PRODUCT(F27,E27)</f>
        <v>520.8000000000001</v>
      </c>
      <c r="J27" s="25">
        <f>PRODUCT(G27,E27)</f>
        <v>162.39999999999998</v>
      </c>
      <c r="K27" s="22">
        <f>SUM(I27,J27)</f>
        <v>683.2</v>
      </c>
    </row>
    <row r="28" spans="1:11" s="21" customFormat="1" ht="25.5" customHeight="1">
      <c r="A28" s="24" t="s">
        <v>590</v>
      </c>
      <c r="B28" s="94" t="s">
        <v>521</v>
      </c>
      <c r="C28" s="95"/>
      <c r="D28" s="24" t="s">
        <v>40</v>
      </c>
      <c r="E28" s="24">
        <v>1</v>
      </c>
      <c r="F28" s="22">
        <v>28000</v>
      </c>
      <c r="G28" s="22">
        <v>6400</v>
      </c>
      <c r="H28" s="25">
        <f>SUM(F28,G28)</f>
        <v>34400</v>
      </c>
      <c r="I28" s="25">
        <f>PRODUCT(F28,E28)</f>
        <v>28000</v>
      </c>
      <c r="J28" s="25">
        <f>PRODUCT(G28,E28)</f>
        <v>6400</v>
      </c>
      <c r="K28" s="22">
        <f>SUM(I28,J28)</f>
        <v>34400</v>
      </c>
    </row>
    <row r="29" spans="1:11" s="21" customFormat="1" ht="10.5" customHeight="1" thickBo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1:11" s="26" customFormat="1" ht="24" customHeight="1" thickBot="1">
      <c r="A30" s="31">
        <v>3</v>
      </c>
      <c r="B30" s="121" t="s">
        <v>25</v>
      </c>
      <c r="C30" s="122"/>
      <c r="D30" s="32"/>
      <c r="E30" s="32"/>
      <c r="F30" s="32"/>
      <c r="G30" s="32"/>
      <c r="H30" s="29">
        <v>0.0018</v>
      </c>
      <c r="I30" s="32"/>
      <c r="J30" s="32"/>
      <c r="K30" s="16">
        <v>3744</v>
      </c>
    </row>
    <row r="31" spans="1:11" s="26" customFormat="1" ht="25.5" customHeight="1">
      <c r="A31" s="33" t="s">
        <v>72</v>
      </c>
      <c r="B31" s="83" t="s">
        <v>26</v>
      </c>
      <c r="C31" s="80"/>
      <c r="D31" s="30" t="s">
        <v>42</v>
      </c>
      <c r="E31" s="34">
        <v>10</v>
      </c>
      <c r="F31" s="34">
        <v>0</v>
      </c>
      <c r="G31" s="34">
        <v>48</v>
      </c>
      <c r="H31" s="34">
        <f>SUM(F31:G31)</f>
        <v>48</v>
      </c>
      <c r="I31" s="20">
        <f>PRODUCT(F31,E31)</f>
        <v>0</v>
      </c>
      <c r="J31" s="20">
        <f>PRODUCT(G31,E31)</f>
        <v>480</v>
      </c>
      <c r="K31" s="18">
        <f>SUM(I31,J31)</f>
        <v>480</v>
      </c>
    </row>
    <row r="32" spans="1:11" s="26" customFormat="1" ht="25.5" customHeight="1">
      <c r="A32" s="33" t="s">
        <v>73</v>
      </c>
      <c r="B32" s="101" t="s">
        <v>68</v>
      </c>
      <c r="C32" s="102"/>
      <c r="D32" s="24" t="s">
        <v>42</v>
      </c>
      <c r="E32" s="34">
        <v>20</v>
      </c>
      <c r="F32" s="34">
        <v>0</v>
      </c>
      <c r="G32" s="34">
        <v>48</v>
      </c>
      <c r="H32" s="35">
        <f>SUM(F32:G32)</f>
        <v>48</v>
      </c>
      <c r="I32" s="25">
        <f>PRODUCT(F32,E32)</f>
        <v>0</v>
      </c>
      <c r="J32" s="25">
        <f>PRODUCT(G32,E32)</f>
        <v>960</v>
      </c>
      <c r="K32" s="22">
        <f>SUM(I32,J32)</f>
        <v>960</v>
      </c>
    </row>
    <row r="33" spans="1:11" s="26" customFormat="1" ht="25.5" customHeight="1">
      <c r="A33" s="33" t="s">
        <v>194</v>
      </c>
      <c r="B33" s="101" t="s">
        <v>69</v>
      </c>
      <c r="C33" s="102"/>
      <c r="D33" s="24" t="s">
        <v>42</v>
      </c>
      <c r="E33" s="34">
        <v>25</v>
      </c>
      <c r="F33" s="34">
        <v>19.2</v>
      </c>
      <c r="G33" s="34">
        <v>19.2</v>
      </c>
      <c r="H33" s="35">
        <f>SUM(F33:G33)</f>
        <v>38.4</v>
      </c>
      <c r="I33" s="25">
        <f>PRODUCT(F33,E33)</f>
        <v>480</v>
      </c>
      <c r="J33" s="25">
        <f>PRODUCT(G33,E33)</f>
        <v>480</v>
      </c>
      <c r="K33" s="22">
        <f>SUM(I33,J33)</f>
        <v>960</v>
      </c>
    </row>
    <row r="34" spans="1:11" s="26" customFormat="1" ht="26.25" customHeight="1">
      <c r="A34" s="18" t="s">
        <v>195</v>
      </c>
      <c r="B34" s="99" t="s">
        <v>242</v>
      </c>
      <c r="C34" s="100"/>
      <c r="D34" s="22" t="s">
        <v>42</v>
      </c>
      <c r="E34" s="30">
        <v>35</v>
      </c>
      <c r="F34" s="30">
        <v>19.2</v>
      </c>
      <c r="G34" s="30">
        <v>19.2</v>
      </c>
      <c r="H34" s="30">
        <f>SUM(F34:G34)</f>
        <v>38.4</v>
      </c>
      <c r="I34" s="25">
        <f>PRODUCT(F34,E34)</f>
        <v>672</v>
      </c>
      <c r="J34" s="25">
        <f>PRODUCT(G34,E34)</f>
        <v>672</v>
      </c>
      <c r="K34" s="22">
        <f>SUM(I34,J34)</f>
        <v>1344</v>
      </c>
    </row>
    <row r="35" spans="1:11" s="26" customFormat="1" ht="11.25" customHeight="1" thickBot="1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</row>
    <row r="36" spans="1:11" s="26" customFormat="1" ht="18" customHeight="1" thickBot="1">
      <c r="A36" s="31">
        <v>4</v>
      </c>
      <c r="B36" s="121" t="s">
        <v>70</v>
      </c>
      <c r="C36" s="122"/>
      <c r="D36" s="15"/>
      <c r="E36" s="15"/>
      <c r="F36" s="15"/>
      <c r="G36" s="15"/>
      <c r="H36" s="29">
        <v>0.001</v>
      </c>
      <c r="I36" s="15"/>
      <c r="J36" s="36"/>
      <c r="K36" s="16">
        <v>2005.12</v>
      </c>
    </row>
    <row r="37" spans="1:11" s="21" customFormat="1" ht="20.25" customHeight="1">
      <c r="A37" s="18" t="s">
        <v>75</v>
      </c>
      <c r="B37" s="96" t="s">
        <v>20</v>
      </c>
      <c r="C37" s="97"/>
      <c r="D37" s="18" t="s">
        <v>22</v>
      </c>
      <c r="E37" s="18">
        <v>40</v>
      </c>
      <c r="F37" s="18">
        <v>10.4</v>
      </c>
      <c r="G37" s="18">
        <v>8.88</v>
      </c>
      <c r="H37" s="18">
        <f>G37+F37</f>
        <v>19.28</v>
      </c>
      <c r="I37" s="18">
        <f>F37*E37</f>
        <v>416</v>
      </c>
      <c r="J37" s="18">
        <f>G37*E37</f>
        <v>355.20000000000005</v>
      </c>
      <c r="K37" s="18">
        <f>J37+I37</f>
        <v>771.2</v>
      </c>
    </row>
    <row r="38" spans="1:11" s="21" customFormat="1" ht="20.25" customHeight="1">
      <c r="A38" s="22" t="s">
        <v>76</v>
      </c>
      <c r="B38" s="103" t="s">
        <v>74</v>
      </c>
      <c r="C38" s="103"/>
      <c r="D38" s="22" t="s">
        <v>22</v>
      </c>
      <c r="E38" s="22">
        <v>32</v>
      </c>
      <c r="F38" s="22">
        <v>11.6</v>
      </c>
      <c r="G38" s="22">
        <v>26.96</v>
      </c>
      <c r="H38" s="22">
        <f>G38+F38</f>
        <v>38.56</v>
      </c>
      <c r="I38" s="22">
        <f>F38*E38</f>
        <v>371.2</v>
      </c>
      <c r="J38" s="22">
        <f>G38*E38</f>
        <v>862.72</v>
      </c>
      <c r="K38" s="22">
        <f>J38+I38</f>
        <v>1233.92</v>
      </c>
    </row>
    <row r="39" s="115" customFormat="1" ht="10.5" customHeight="1" thickBot="1"/>
    <row r="40" spans="1:11" s="21" customFormat="1" ht="16.5" customHeight="1" thickBot="1">
      <c r="A40" s="27">
        <v>5</v>
      </c>
      <c r="B40" s="108" t="s">
        <v>23</v>
      </c>
      <c r="C40" s="109"/>
      <c r="D40" s="37"/>
      <c r="E40" s="37"/>
      <c r="F40" s="37"/>
      <c r="G40" s="37"/>
      <c r="H40" s="38">
        <v>0.0016</v>
      </c>
      <c r="I40" s="37"/>
      <c r="J40" s="37"/>
      <c r="K40" s="39">
        <v>3168</v>
      </c>
    </row>
    <row r="41" spans="1:11" s="21" customFormat="1" ht="16.5" customHeight="1">
      <c r="A41" s="40" t="s">
        <v>80</v>
      </c>
      <c r="B41" s="81" t="s">
        <v>77</v>
      </c>
      <c r="C41" s="105"/>
      <c r="D41" s="40" t="s">
        <v>59</v>
      </c>
      <c r="E41" s="40">
        <v>1</v>
      </c>
      <c r="F41" s="40">
        <v>480</v>
      </c>
      <c r="G41" s="40">
        <v>960</v>
      </c>
      <c r="H41" s="40">
        <f>SUM(G41,F41)</f>
        <v>1440</v>
      </c>
      <c r="I41" s="41">
        <f>PRODUCT(F41,E41)</f>
        <v>480</v>
      </c>
      <c r="J41" s="41">
        <f>PRODUCT(G41,E41)</f>
        <v>960</v>
      </c>
      <c r="K41" s="41">
        <f>SUM(J41,I41)</f>
        <v>1440</v>
      </c>
    </row>
    <row r="42" spans="1:11" s="21" customFormat="1" ht="16.5" customHeight="1">
      <c r="A42" s="40" t="s">
        <v>81</v>
      </c>
      <c r="B42" s="99" t="s">
        <v>78</v>
      </c>
      <c r="C42" s="100"/>
      <c r="D42" s="40" t="s">
        <v>40</v>
      </c>
      <c r="E42" s="40">
        <v>1</v>
      </c>
      <c r="F42" s="40">
        <v>480</v>
      </c>
      <c r="G42" s="40">
        <v>960</v>
      </c>
      <c r="H42" s="40">
        <f>SUM(G42,F42)</f>
        <v>1440</v>
      </c>
      <c r="I42" s="41">
        <f>PRODUCT(F42,E42)</f>
        <v>480</v>
      </c>
      <c r="J42" s="41">
        <f>PRODUCT(G42,E42)</f>
        <v>960</v>
      </c>
      <c r="K42" s="41">
        <f>SUM(J42,I42)</f>
        <v>1440</v>
      </c>
    </row>
    <row r="43" spans="1:11" s="21" customFormat="1" ht="16.5" customHeight="1">
      <c r="A43" s="42" t="s">
        <v>591</v>
      </c>
      <c r="B43" s="104" t="s">
        <v>79</v>
      </c>
      <c r="C43" s="106"/>
      <c r="D43" s="42" t="s">
        <v>40</v>
      </c>
      <c r="E43" s="42">
        <v>1</v>
      </c>
      <c r="F43" s="42">
        <v>96</v>
      </c>
      <c r="G43" s="42">
        <v>192</v>
      </c>
      <c r="H43" s="41">
        <f>SUM(G43,F43)</f>
        <v>288</v>
      </c>
      <c r="I43" s="41">
        <f>PRODUCT(F43,E43)</f>
        <v>96</v>
      </c>
      <c r="J43" s="41">
        <f>PRODUCT(G43,E43)</f>
        <v>192</v>
      </c>
      <c r="K43" s="41">
        <f>SUM(J43,I43)</f>
        <v>288</v>
      </c>
    </row>
    <row r="44" spans="1:11" s="21" customFormat="1" ht="10.5" customHeight="1" thickBo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</row>
    <row r="45" spans="1:11" s="21" customFormat="1" ht="15.75" customHeight="1" thickBot="1">
      <c r="A45" s="27">
        <v>6</v>
      </c>
      <c r="B45" s="108" t="s">
        <v>24</v>
      </c>
      <c r="C45" s="109"/>
      <c r="D45" s="43"/>
      <c r="E45" s="43"/>
      <c r="F45" s="43"/>
      <c r="G45" s="43"/>
      <c r="H45" s="44">
        <v>0.0032</v>
      </c>
      <c r="I45" s="43"/>
      <c r="J45" s="43"/>
      <c r="K45" s="45">
        <v>6538.08</v>
      </c>
    </row>
    <row r="46" spans="1:13" s="21" customFormat="1" ht="18" customHeight="1">
      <c r="A46" s="40" t="s">
        <v>71</v>
      </c>
      <c r="B46" s="116" t="s">
        <v>83</v>
      </c>
      <c r="C46" s="117"/>
      <c r="D46" s="40" t="s">
        <v>22</v>
      </c>
      <c r="E46" s="40">
        <v>57</v>
      </c>
      <c r="F46" s="40">
        <v>21.6</v>
      </c>
      <c r="G46" s="40">
        <v>14.64</v>
      </c>
      <c r="H46" s="40">
        <f>SUM(F46,G46)</f>
        <v>36.24</v>
      </c>
      <c r="I46" s="40">
        <f>PRODUCT(F46,E46)</f>
        <v>1231.2</v>
      </c>
      <c r="J46" s="40">
        <f>PRODUCT(G46,E46)</f>
        <v>834.48</v>
      </c>
      <c r="K46" s="40">
        <f>SUM(I46,J46)</f>
        <v>2065.6800000000003</v>
      </c>
      <c r="L46" s="26"/>
      <c r="M46" s="26"/>
    </row>
    <row r="47" spans="1:13" s="21" customFormat="1" ht="18" customHeight="1">
      <c r="A47" s="42" t="s">
        <v>84</v>
      </c>
      <c r="B47" s="104" t="s">
        <v>82</v>
      </c>
      <c r="C47" s="82"/>
      <c r="D47" s="42" t="s">
        <v>22</v>
      </c>
      <c r="E47" s="42">
        <v>45</v>
      </c>
      <c r="F47" s="42">
        <v>21.6</v>
      </c>
      <c r="G47" s="42">
        <v>14.64</v>
      </c>
      <c r="H47" s="42">
        <f>SUM(F47,G47)</f>
        <v>36.24</v>
      </c>
      <c r="I47" s="42">
        <f>PRODUCT(F47,E47)</f>
        <v>972.0000000000001</v>
      </c>
      <c r="J47" s="42">
        <f>PRODUCT(G47,E47)</f>
        <v>658.8000000000001</v>
      </c>
      <c r="K47" s="42">
        <f>SUM(I47,J47)</f>
        <v>1630.8000000000002</v>
      </c>
      <c r="L47" s="26"/>
      <c r="M47" s="26"/>
    </row>
    <row r="48" spans="1:13" s="21" customFormat="1" ht="20.25" customHeight="1">
      <c r="A48" s="42" t="s">
        <v>85</v>
      </c>
      <c r="B48" s="114" t="s">
        <v>36</v>
      </c>
      <c r="C48" s="114"/>
      <c r="D48" s="42" t="s">
        <v>22</v>
      </c>
      <c r="E48" s="42">
        <v>96</v>
      </c>
      <c r="F48" s="42">
        <v>20</v>
      </c>
      <c r="G48" s="42">
        <v>9.6</v>
      </c>
      <c r="H48" s="42">
        <f>SUM(F48,G48)</f>
        <v>29.6</v>
      </c>
      <c r="I48" s="42">
        <f>PRODUCT(F48,E48)</f>
        <v>1920</v>
      </c>
      <c r="J48" s="42">
        <f>PRODUCT(G48,E48)</f>
        <v>921.5999999999999</v>
      </c>
      <c r="K48" s="42">
        <f>SUM(I48,J48)</f>
        <v>2841.6</v>
      </c>
      <c r="L48" s="26"/>
      <c r="M48" s="26"/>
    </row>
    <row r="49" spans="1:17" s="46" customFormat="1" ht="11.25" customHeight="1" thickBot="1">
      <c r="A49" s="164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26"/>
      <c r="M49" s="26"/>
      <c r="N49" s="26"/>
      <c r="O49" s="26"/>
      <c r="P49" s="26"/>
      <c r="Q49" s="26"/>
    </row>
    <row r="50" spans="1:11" s="26" customFormat="1" ht="18" customHeight="1" thickBot="1">
      <c r="A50" s="31">
        <v>7</v>
      </c>
      <c r="B50" s="121" t="s">
        <v>10</v>
      </c>
      <c r="C50" s="122"/>
      <c r="D50" s="15"/>
      <c r="E50" s="15"/>
      <c r="F50" s="15"/>
      <c r="G50" s="15"/>
      <c r="H50" s="29">
        <v>0.0649</v>
      </c>
      <c r="I50" s="15"/>
      <c r="J50" s="36"/>
      <c r="K50" s="16">
        <f>SUM(K51:K61)</f>
        <v>131173.64</v>
      </c>
    </row>
    <row r="51" spans="1:11" s="21" customFormat="1" ht="16.5" customHeight="1">
      <c r="A51" s="18" t="s">
        <v>97</v>
      </c>
      <c r="B51" s="96" t="s">
        <v>86</v>
      </c>
      <c r="C51" s="97"/>
      <c r="D51" s="18" t="s">
        <v>22</v>
      </c>
      <c r="E51" s="18">
        <v>256</v>
      </c>
      <c r="F51" s="18">
        <v>19.2</v>
      </c>
      <c r="G51" s="18">
        <v>7.7</v>
      </c>
      <c r="H51" s="18">
        <f aca="true" t="shared" si="4" ref="H51:H61">G51+F51</f>
        <v>26.9</v>
      </c>
      <c r="I51" s="18">
        <f aca="true" t="shared" si="5" ref="I51:I61">F51*E51</f>
        <v>4915.2</v>
      </c>
      <c r="J51" s="18">
        <f aca="true" t="shared" si="6" ref="J51:J61">G51*E51</f>
        <v>1971.2</v>
      </c>
      <c r="K51" s="18">
        <f aca="true" t="shared" si="7" ref="K51:K61">J51+I51</f>
        <v>6886.4</v>
      </c>
    </row>
    <row r="52" spans="1:11" s="21" customFormat="1" ht="16.5" customHeight="1">
      <c r="A52" s="18" t="s">
        <v>98</v>
      </c>
      <c r="B52" s="94" t="s">
        <v>87</v>
      </c>
      <c r="C52" s="95"/>
      <c r="D52" s="18" t="s">
        <v>22</v>
      </c>
      <c r="E52" s="18">
        <v>162</v>
      </c>
      <c r="F52" s="18">
        <v>45</v>
      </c>
      <c r="G52" s="18">
        <v>3.84</v>
      </c>
      <c r="H52" s="18">
        <f t="shared" si="4"/>
        <v>48.84</v>
      </c>
      <c r="I52" s="18">
        <f t="shared" si="5"/>
        <v>7290</v>
      </c>
      <c r="J52" s="18">
        <f t="shared" si="6"/>
        <v>622.0799999999999</v>
      </c>
      <c r="K52" s="18">
        <f t="shared" si="7"/>
        <v>7912.08</v>
      </c>
    </row>
    <row r="53" spans="1:11" s="21" customFormat="1" ht="16.5" customHeight="1">
      <c r="A53" s="18" t="s">
        <v>99</v>
      </c>
      <c r="B53" s="94" t="s">
        <v>88</v>
      </c>
      <c r="C53" s="95"/>
      <c r="D53" s="18" t="s">
        <v>22</v>
      </c>
      <c r="E53" s="18">
        <v>204</v>
      </c>
      <c r="F53" s="18">
        <v>21.92</v>
      </c>
      <c r="G53" s="18">
        <v>9.6</v>
      </c>
      <c r="H53" s="18">
        <f t="shared" si="4"/>
        <v>31.520000000000003</v>
      </c>
      <c r="I53" s="18">
        <f t="shared" si="5"/>
        <v>4471.68</v>
      </c>
      <c r="J53" s="18">
        <f t="shared" si="6"/>
        <v>1958.3999999999999</v>
      </c>
      <c r="K53" s="18">
        <f t="shared" si="7"/>
        <v>6430.08</v>
      </c>
    </row>
    <row r="54" spans="1:11" s="21" customFormat="1" ht="16.5" customHeight="1">
      <c r="A54" s="18" t="s">
        <v>100</v>
      </c>
      <c r="B54" s="94" t="s">
        <v>89</v>
      </c>
      <c r="C54" s="95"/>
      <c r="D54" s="22" t="s">
        <v>22</v>
      </c>
      <c r="E54" s="22">
        <v>60</v>
      </c>
      <c r="F54" s="22">
        <v>21.54</v>
      </c>
      <c r="G54" s="22">
        <v>9.24</v>
      </c>
      <c r="H54" s="22">
        <f t="shared" si="4"/>
        <v>30.78</v>
      </c>
      <c r="I54" s="22">
        <f>SUM(PRODUCT(E54,F54))</f>
        <v>1292.3999999999999</v>
      </c>
      <c r="J54" s="22">
        <f>PRODUCT(E54,G54)</f>
        <v>554.4</v>
      </c>
      <c r="K54" s="22">
        <f>SUM(I54,J54)</f>
        <v>1846.7999999999997</v>
      </c>
    </row>
    <row r="55" spans="1:11" s="21" customFormat="1" ht="16.5" customHeight="1">
      <c r="A55" s="18" t="s">
        <v>101</v>
      </c>
      <c r="B55" s="94" t="s">
        <v>90</v>
      </c>
      <c r="C55" s="95"/>
      <c r="D55" s="22" t="s">
        <v>22</v>
      </c>
      <c r="E55" s="22">
        <v>7</v>
      </c>
      <c r="F55" s="22">
        <v>24.64</v>
      </c>
      <c r="G55" s="22">
        <v>9.24</v>
      </c>
      <c r="H55" s="22">
        <f t="shared" si="4"/>
        <v>33.88</v>
      </c>
      <c r="I55" s="22">
        <f t="shared" si="5"/>
        <v>172.48000000000002</v>
      </c>
      <c r="J55" s="22">
        <f t="shared" si="6"/>
        <v>64.68</v>
      </c>
      <c r="K55" s="22">
        <f t="shared" si="7"/>
        <v>237.16000000000003</v>
      </c>
    </row>
    <row r="56" spans="1:11" s="21" customFormat="1" ht="16.5" customHeight="1">
      <c r="A56" s="18" t="s">
        <v>102</v>
      </c>
      <c r="B56" s="94" t="s">
        <v>91</v>
      </c>
      <c r="C56" s="95"/>
      <c r="D56" s="22" t="s">
        <v>22</v>
      </c>
      <c r="E56" s="22">
        <v>130</v>
      </c>
      <c r="F56" s="22">
        <v>50</v>
      </c>
      <c r="G56" s="22">
        <v>9.24</v>
      </c>
      <c r="H56" s="22">
        <f t="shared" si="4"/>
        <v>59.24</v>
      </c>
      <c r="I56" s="22">
        <f t="shared" si="5"/>
        <v>6500</v>
      </c>
      <c r="J56" s="22">
        <f t="shared" si="6"/>
        <v>1201.2</v>
      </c>
      <c r="K56" s="22">
        <f t="shared" si="7"/>
        <v>7701.2</v>
      </c>
    </row>
    <row r="57" spans="1:11" s="21" customFormat="1" ht="16.5" customHeight="1">
      <c r="A57" s="18" t="s">
        <v>105</v>
      </c>
      <c r="B57" s="110" t="s">
        <v>94</v>
      </c>
      <c r="C57" s="111"/>
      <c r="D57" s="22" t="s">
        <v>22</v>
      </c>
      <c r="E57" s="22">
        <v>45</v>
      </c>
      <c r="F57" s="22">
        <v>238.48</v>
      </c>
      <c r="G57" s="22">
        <v>15.44</v>
      </c>
      <c r="H57" s="22">
        <f t="shared" si="4"/>
        <v>253.92</v>
      </c>
      <c r="I57" s="22">
        <f t="shared" si="5"/>
        <v>10731.6</v>
      </c>
      <c r="J57" s="22">
        <f t="shared" si="6"/>
        <v>694.8</v>
      </c>
      <c r="K57" s="22">
        <f t="shared" si="7"/>
        <v>11426.4</v>
      </c>
    </row>
    <row r="58" spans="1:11" s="21" customFormat="1" ht="16.5" customHeight="1">
      <c r="A58" s="18" t="s">
        <v>196</v>
      </c>
      <c r="B58" s="94" t="s">
        <v>95</v>
      </c>
      <c r="C58" s="95"/>
      <c r="D58" s="22" t="s">
        <v>22</v>
      </c>
      <c r="E58" s="22">
        <v>34</v>
      </c>
      <c r="F58" s="22">
        <v>234.64</v>
      </c>
      <c r="G58" s="22">
        <v>15.44</v>
      </c>
      <c r="H58" s="22">
        <f t="shared" si="4"/>
        <v>250.07999999999998</v>
      </c>
      <c r="I58" s="22">
        <f t="shared" si="5"/>
        <v>7977.759999999999</v>
      </c>
      <c r="J58" s="22">
        <f t="shared" si="6"/>
        <v>524.96</v>
      </c>
      <c r="K58" s="22">
        <f t="shared" si="7"/>
        <v>8502.72</v>
      </c>
    </row>
    <row r="59" spans="1:11" s="21" customFormat="1" ht="16.5" customHeight="1">
      <c r="A59" s="18" t="s">
        <v>197</v>
      </c>
      <c r="B59" s="94" t="s">
        <v>92</v>
      </c>
      <c r="C59" s="95"/>
      <c r="D59" s="22" t="s">
        <v>22</v>
      </c>
      <c r="E59" s="22">
        <v>220</v>
      </c>
      <c r="F59" s="22">
        <v>234.64</v>
      </c>
      <c r="G59" s="22">
        <v>15.44</v>
      </c>
      <c r="H59" s="22">
        <f t="shared" si="4"/>
        <v>250.07999999999998</v>
      </c>
      <c r="I59" s="22">
        <f t="shared" si="5"/>
        <v>51620.799999999996</v>
      </c>
      <c r="J59" s="22">
        <f t="shared" si="6"/>
        <v>3396.7999999999997</v>
      </c>
      <c r="K59" s="22">
        <f t="shared" si="7"/>
        <v>55017.6</v>
      </c>
    </row>
    <row r="60" spans="1:11" s="21" customFormat="1" ht="16.5" customHeight="1">
      <c r="A60" s="18" t="s">
        <v>198</v>
      </c>
      <c r="B60" s="94" t="s">
        <v>93</v>
      </c>
      <c r="C60" s="95"/>
      <c r="D60" s="22" t="s">
        <v>22</v>
      </c>
      <c r="E60" s="22">
        <v>70</v>
      </c>
      <c r="F60" s="22">
        <v>190</v>
      </c>
      <c r="G60" s="22">
        <v>15.44</v>
      </c>
      <c r="H60" s="22">
        <f t="shared" si="4"/>
        <v>205.44</v>
      </c>
      <c r="I60" s="22">
        <f t="shared" si="5"/>
        <v>13300</v>
      </c>
      <c r="J60" s="22">
        <f t="shared" si="6"/>
        <v>1080.8</v>
      </c>
      <c r="K60" s="22">
        <f t="shared" si="7"/>
        <v>14380.8</v>
      </c>
    </row>
    <row r="61" spans="1:11" s="21" customFormat="1" ht="16.5" customHeight="1">
      <c r="A61" s="22" t="s">
        <v>199</v>
      </c>
      <c r="B61" s="94" t="s">
        <v>540</v>
      </c>
      <c r="C61" s="95"/>
      <c r="D61" s="22" t="s">
        <v>22</v>
      </c>
      <c r="E61" s="22">
        <v>1003</v>
      </c>
      <c r="F61" s="22">
        <v>0.8</v>
      </c>
      <c r="G61" s="22">
        <v>10</v>
      </c>
      <c r="H61" s="22">
        <f t="shared" si="4"/>
        <v>10.8</v>
      </c>
      <c r="I61" s="22">
        <f t="shared" si="5"/>
        <v>802.4000000000001</v>
      </c>
      <c r="J61" s="22">
        <f t="shared" si="6"/>
        <v>10030</v>
      </c>
      <c r="K61" s="22">
        <f t="shared" si="7"/>
        <v>10832.4</v>
      </c>
    </row>
    <row r="62" spans="1:11" s="21" customFormat="1" ht="11.25" customHeight="1" thickBot="1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1:11" s="21" customFormat="1" ht="18.75" customHeight="1" thickBot="1">
      <c r="A63" s="31">
        <v>8</v>
      </c>
      <c r="B63" s="121" t="s">
        <v>96</v>
      </c>
      <c r="C63" s="122"/>
      <c r="D63" s="15"/>
      <c r="E63" s="15"/>
      <c r="F63" s="15"/>
      <c r="G63" s="15"/>
      <c r="H63" s="29">
        <v>0.0561</v>
      </c>
      <c r="I63" s="15"/>
      <c r="J63" s="36"/>
      <c r="K63" s="16">
        <v>113868.06</v>
      </c>
    </row>
    <row r="64" spans="1:11" s="21" customFormat="1" ht="16.5" customHeight="1">
      <c r="A64" s="18" t="s">
        <v>107</v>
      </c>
      <c r="B64" s="96" t="s">
        <v>32</v>
      </c>
      <c r="C64" s="97"/>
      <c r="D64" s="18" t="s">
        <v>22</v>
      </c>
      <c r="E64" s="18">
        <v>125</v>
      </c>
      <c r="F64" s="18">
        <v>4.64</v>
      </c>
      <c r="G64" s="18">
        <v>6.16</v>
      </c>
      <c r="H64" s="18">
        <f aca="true" t="shared" si="8" ref="H64:H70">G64+F64</f>
        <v>10.8</v>
      </c>
      <c r="I64" s="18">
        <f aca="true" t="shared" si="9" ref="I64:I70">F64*E64</f>
        <v>580</v>
      </c>
      <c r="J64" s="18">
        <f aca="true" t="shared" si="10" ref="J64:J70">G64*E64</f>
        <v>770</v>
      </c>
      <c r="K64" s="18">
        <f aca="true" t="shared" si="11" ref="K64:K70">J64+I64</f>
        <v>1350</v>
      </c>
    </row>
    <row r="65" spans="1:11" s="21" customFormat="1" ht="16.5" customHeight="1">
      <c r="A65" s="18" t="s">
        <v>108</v>
      </c>
      <c r="B65" s="94" t="s">
        <v>541</v>
      </c>
      <c r="C65" s="95"/>
      <c r="D65" s="18" t="s">
        <v>22</v>
      </c>
      <c r="E65" s="18">
        <v>560</v>
      </c>
      <c r="F65" s="18">
        <v>26.92</v>
      </c>
      <c r="G65" s="18">
        <v>11.52</v>
      </c>
      <c r="H65" s="18">
        <f t="shared" si="8"/>
        <v>38.44</v>
      </c>
      <c r="I65" s="18">
        <f t="shared" si="9"/>
        <v>15075.2</v>
      </c>
      <c r="J65" s="18">
        <f t="shared" si="10"/>
        <v>6451.2</v>
      </c>
      <c r="K65" s="18">
        <f t="shared" si="11"/>
        <v>21526.4</v>
      </c>
    </row>
    <row r="66" spans="1:11" s="21" customFormat="1" ht="16.5" customHeight="1">
      <c r="A66" s="18" t="s">
        <v>109</v>
      </c>
      <c r="B66" s="94" t="s">
        <v>542</v>
      </c>
      <c r="C66" s="95"/>
      <c r="D66" s="18" t="s">
        <v>22</v>
      </c>
      <c r="E66" s="18">
        <v>30</v>
      </c>
      <c r="F66" s="18">
        <v>3.84</v>
      </c>
      <c r="G66" s="18">
        <v>11.52</v>
      </c>
      <c r="H66" s="18">
        <f t="shared" si="8"/>
        <v>15.36</v>
      </c>
      <c r="I66" s="18">
        <f t="shared" si="9"/>
        <v>115.19999999999999</v>
      </c>
      <c r="J66" s="18">
        <f t="shared" si="10"/>
        <v>345.59999999999997</v>
      </c>
      <c r="K66" s="18">
        <f t="shared" si="11"/>
        <v>460.79999999999995</v>
      </c>
    </row>
    <row r="67" spans="1:11" s="21" customFormat="1" ht="16.5" customHeight="1">
      <c r="A67" s="18" t="s">
        <v>111</v>
      </c>
      <c r="B67" s="94" t="s">
        <v>542</v>
      </c>
      <c r="C67" s="95"/>
      <c r="D67" s="18" t="s">
        <v>22</v>
      </c>
      <c r="E67" s="18">
        <v>1300</v>
      </c>
      <c r="F67" s="18">
        <v>3.84</v>
      </c>
      <c r="G67" s="18">
        <v>11.52</v>
      </c>
      <c r="H67" s="18">
        <f t="shared" si="8"/>
        <v>15.36</v>
      </c>
      <c r="I67" s="18">
        <f t="shared" si="9"/>
        <v>4992</v>
      </c>
      <c r="J67" s="18">
        <f t="shared" si="10"/>
        <v>14976</v>
      </c>
      <c r="K67" s="18">
        <f t="shared" si="11"/>
        <v>19968</v>
      </c>
    </row>
    <row r="68" spans="1:11" s="21" customFormat="1" ht="16.5" customHeight="1">
      <c r="A68" s="18" t="s">
        <v>120</v>
      </c>
      <c r="B68" s="94" t="s">
        <v>543</v>
      </c>
      <c r="C68" s="95"/>
      <c r="D68" s="18" t="s">
        <v>22</v>
      </c>
      <c r="E68" s="18">
        <v>250</v>
      </c>
      <c r="F68" s="18">
        <v>26.92</v>
      </c>
      <c r="G68" s="18">
        <v>11.52</v>
      </c>
      <c r="H68" s="18">
        <f t="shared" si="8"/>
        <v>38.44</v>
      </c>
      <c r="I68" s="18">
        <f t="shared" si="9"/>
        <v>6730</v>
      </c>
      <c r="J68" s="18">
        <f t="shared" si="10"/>
        <v>2880</v>
      </c>
      <c r="K68" s="18">
        <f t="shared" si="11"/>
        <v>9610</v>
      </c>
    </row>
    <row r="69" spans="1:11" s="21" customFormat="1" ht="15.75" customHeight="1">
      <c r="A69" s="18" t="s">
        <v>200</v>
      </c>
      <c r="B69" s="94" t="s">
        <v>103</v>
      </c>
      <c r="C69" s="95"/>
      <c r="D69" s="18" t="s">
        <v>22</v>
      </c>
      <c r="E69" s="18">
        <v>45</v>
      </c>
      <c r="F69" s="18">
        <v>234.64</v>
      </c>
      <c r="G69" s="18">
        <v>15.38</v>
      </c>
      <c r="H69" s="18">
        <f t="shared" si="8"/>
        <v>250.01999999999998</v>
      </c>
      <c r="I69" s="18">
        <f t="shared" si="9"/>
        <v>10558.8</v>
      </c>
      <c r="J69" s="18">
        <f t="shared" si="10"/>
        <v>692.1</v>
      </c>
      <c r="K69" s="18">
        <f t="shared" si="11"/>
        <v>11250.9</v>
      </c>
    </row>
    <row r="70" spans="1:11" s="21" customFormat="1" ht="16.5" customHeight="1">
      <c r="A70" s="18" t="s">
        <v>201</v>
      </c>
      <c r="B70" s="94" t="s">
        <v>104</v>
      </c>
      <c r="C70" s="95"/>
      <c r="D70" s="18" t="s">
        <v>22</v>
      </c>
      <c r="E70" s="18">
        <v>242</v>
      </c>
      <c r="F70" s="18">
        <v>190</v>
      </c>
      <c r="G70" s="18">
        <v>15.38</v>
      </c>
      <c r="H70" s="18">
        <f t="shared" si="8"/>
        <v>205.38</v>
      </c>
      <c r="I70" s="18">
        <f t="shared" si="9"/>
        <v>45980</v>
      </c>
      <c r="J70" s="18">
        <f t="shared" si="10"/>
        <v>3721.96</v>
      </c>
      <c r="K70" s="18">
        <f t="shared" si="11"/>
        <v>49701.96</v>
      </c>
    </row>
    <row r="71" spans="1:11" s="26" customFormat="1" ht="10.5" customHeight="1" thickBot="1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</row>
    <row r="72" spans="1:11" s="26" customFormat="1" ht="23.25" customHeight="1" thickBot="1">
      <c r="A72" s="31">
        <v>9</v>
      </c>
      <c r="B72" s="119" t="s">
        <v>106</v>
      </c>
      <c r="C72" s="120"/>
      <c r="D72" s="15"/>
      <c r="E72" s="15"/>
      <c r="F72" s="15"/>
      <c r="G72" s="15"/>
      <c r="H72" s="29">
        <v>0.2064</v>
      </c>
      <c r="I72" s="15"/>
      <c r="J72" s="36"/>
      <c r="K72" s="16">
        <f>SUM(K73:K77)</f>
        <v>419371.84</v>
      </c>
    </row>
    <row r="73" spans="1:11" s="21" customFormat="1" ht="16.5" customHeight="1">
      <c r="A73" s="18" t="s">
        <v>124</v>
      </c>
      <c r="B73" s="96" t="s">
        <v>121</v>
      </c>
      <c r="C73" s="97"/>
      <c r="D73" s="18" t="s">
        <v>22</v>
      </c>
      <c r="E73" s="18">
        <v>1470</v>
      </c>
      <c r="F73" s="18">
        <v>38.72</v>
      </c>
      <c r="G73" s="18">
        <v>9.6</v>
      </c>
      <c r="H73" s="18">
        <f>G73+F73</f>
        <v>48.32</v>
      </c>
      <c r="I73" s="18">
        <f>F73*E73</f>
        <v>56918.4</v>
      </c>
      <c r="J73" s="18">
        <f>G73*E73</f>
        <v>14112</v>
      </c>
      <c r="K73" s="18">
        <f>J73+I73</f>
        <v>71030.4</v>
      </c>
    </row>
    <row r="74" spans="1:11" s="21" customFormat="1" ht="16.5" customHeight="1">
      <c r="A74" s="18" t="s">
        <v>126</v>
      </c>
      <c r="B74" s="94" t="s">
        <v>33</v>
      </c>
      <c r="C74" s="95"/>
      <c r="D74" s="22" t="s">
        <v>22</v>
      </c>
      <c r="E74" s="22">
        <v>633</v>
      </c>
      <c r="F74" s="22">
        <v>48</v>
      </c>
      <c r="G74" s="22">
        <v>11.92</v>
      </c>
      <c r="H74" s="22">
        <f>G74+F74</f>
        <v>59.92</v>
      </c>
      <c r="I74" s="22">
        <f>F74*E74</f>
        <v>30384</v>
      </c>
      <c r="J74" s="22">
        <f>G74*E74</f>
        <v>7545.36</v>
      </c>
      <c r="K74" s="22">
        <f>J74+I74</f>
        <v>37929.36</v>
      </c>
    </row>
    <row r="75" spans="1:11" s="21" customFormat="1" ht="17.25" customHeight="1">
      <c r="A75" s="18" t="s">
        <v>127</v>
      </c>
      <c r="B75" s="94" t="s">
        <v>110</v>
      </c>
      <c r="C75" s="95"/>
      <c r="D75" s="22" t="s">
        <v>22</v>
      </c>
      <c r="E75" s="22">
        <v>254</v>
      </c>
      <c r="F75" s="22">
        <v>832</v>
      </c>
      <c r="G75" s="22">
        <v>147.2</v>
      </c>
      <c r="H75" s="22">
        <f>G75+F75</f>
        <v>979.2</v>
      </c>
      <c r="I75" s="22">
        <f>F75*E75</f>
        <v>211328</v>
      </c>
      <c r="J75" s="22">
        <f>G75*E75</f>
        <v>37388.799999999996</v>
      </c>
      <c r="K75" s="22">
        <f>J75+I75</f>
        <v>248716.8</v>
      </c>
    </row>
    <row r="76" spans="1:11" s="21" customFormat="1" ht="16.5" customHeight="1">
      <c r="A76" s="22" t="s">
        <v>202</v>
      </c>
      <c r="B76" s="94" t="s">
        <v>112</v>
      </c>
      <c r="C76" s="95"/>
      <c r="D76" s="22" t="s">
        <v>113</v>
      </c>
      <c r="E76" s="22">
        <v>18</v>
      </c>
      <c r="F76" s="22">
        <v>2720</v>
      </c>
      <c r="G76" s="22">
        <v>480</v>
      </c>
      <c r="H76" s="22">
        <f>G76+F76</f>
        <v>3200</v>
      </c>
      <c r="I76" s="22">
        <f>F76*E76</f>
        <v>48960</v>
      </c>
      <c r="J76" s="22">
        <f>G76*E76</f>
        <v>8640</v>
      </c>
      <c r="K76" s="22">
        <f>J76+I76</f>
        <v>57600</v>
      </c>
    </row>
    <row r="77" spans="1:11" s="21" customFormat="1" ht="16.5" customHeight="1">
      <c r="A77" s="22" t="s">
        <v>203</v>
      </c>
      <c r="B77" s="94" t="s">
        <v>122</v>
      </c>
      <c r="C77" s="95"/>
      <c r="D77" s="22" t="s">
        <v>123</v>
      </c>
      <c r="E77" s="22">
        <v>142</v>
      </c>
      <c r="F77" s="22">
        <v>23.08</v>
      </c>
      <c r="G77" s="22">
        <v>5.76</v>
      </c>
      <c r="H77" s="22">
        <f>SUM(F77:G77)</f>
        <v>28.839999999999996</v>
      </c>
      <c r="I77" s="22">
        <f>F77*E77</f>
        <v>3277.3599999999997</v>
      </c>
      <c r="J77" s="22">
        <f>PRODUCT(E77,G77)</f>
        <v>817.92</v>
      </c>
      <c r="K77" s="22">
        <f>SUM(I77:J77)</f>
        <v>4095.2799999999997</v>
      </c>
    </row>
    <row r="78" spans="1:11" s="26" customFormat="1" ht="10.5" customHeight="1" thickBot="1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</row>
    <row r="79" spans="1:11" s="26" customFormat="1" ht="23.25" customHeight="1" thickBot="1">
      <c r="A79" s="31">
        <v>10</v>
      </c>
      <c r="B79" s="121" t="s">
        <v>21</v>
      </c>
      <c r="C79" s="122"/>
      <c r="D79" s="15"/>
      <c r="E79" s="15"/>
      <c r="F79" s="15"/>
      <c r="G79" s="15"/>
      <c r="H79" s="29">
        <v>0.0046</v>
      </c>
      <c r="I79" s="15"/>
      <c r="J79" s="36"/>
      <c r="K79" s="16">
        <v>9328.8</v>
      </c>
    </row>
    <row r="80" spans="1:11" s="21" customFormat="1" ht="18" customHeight="1">
      <c r="A80" s="18" t="s">
        <v>131</v>
      </c>
      <c r="B80" s="96" t="s">
        <v>125</v>
      </c>
      <c r="C80" s="97"/>
      <c r="D80" s="18" t="s">
        <v>113</v>
      </c>
      <c r="E80" s="18">
        <v>30</v>
      </c>
      <c r="F80" s="18">
        <v>0</v>
      </c>
      <c r="G80" s="18">
        <v>7.68</v>
      </c>
      <c r="H80" s="18">
        <f>G80+F80</f>
        <v>7.68</v>
      </c>
      <c r="I80" s="18">
        <f>F80*E80</f>
        <v>0</v>
      </c>
      <c r="J80" s="18">
        <f>G80*E80</f>
        <v>230.39999999999998</v>
      </c>
      <c r="K80" s="18">
        <f>SUM(I80:J80)</f>
        <v>230.39999999999998</v>
      </c>
    </row>
    <row r="81" spans="1:11" s="21" customFormat="1" ht="18" customHeight="1">
      <c r="A81" s="18" t="s">
        <v>132</v>
      </c>
      <c r="B81" s="94" t="s">
        <v>129</v>
      </c>
      <c r="C81" s="95"/>
      <c r="D81" s="18" t="s">
        <v>113</v>
      </c>
      <c r="E81" s="18">
        <v>8</v>
      </c>
      <c r="F81" s="18">
        <v>138.4</v>
      </c>
      <c r="G81" s="18">
        <v>11.56</v>
      </c>
      <c r="H81" s="18">
        <f>G81+F81</f>
        <v>149.96</v>
      </c>
      <c r="I81" s="18">
        <f>F81*E81</f>
        <v>1107.2</v>
      </c>
      <c r="J81" s="18">
        <f>G81*E81</f>
        <v>92.48</v>
      </c>
      <c r="K81" s="18">
        <f>SUM(I81:J81)</f>
        <v>1199.68</v>
      </c>
    </row>
    <row r="82" spans="1:11" s="21" customFormat="1" ht="18" customHeight="1">
      <c r="A82" s="18" t="s">
        <v>133</v>
      </c>
      <c r="B82" s="94" t="s">
        <v>128</v>
      </c>
      <c r="C82" s="95"/>
      <c r="D82" s="18" t="s">
        <v>113</v>
      </c>
      <c r="E82" s="18">
        <v>30</v>
      </c>
      <c r="F82" s="18">
        <v>69.2</v>
      </c>
      <c r="G82" s="18">
        <v>3.84</v>
      </c>
      <c r="H82" s="18">
        <f>G82+F82</f>
        <v>73.04</v>
      </c>
      <c r="I82" s="18">
        <f>F82*E82</f>
        <v>2076</v>
      </c>
      <c r="J82" s="18">
        <f>G82*E82</f>
        <v>115.19999999999999</v>
      </c>
      <c r="K82" s="18">
        <f>SUM(I82:J82)</f>
        <v>2191.2</v>
      </c>
    </row>
    <row r="83" spans="1:11" s="21" customFormat="1" ht="18" customHeight="1">
      <c r="A83" s="18" t="s">
        <v>134</v>
      </c>
      <c r="B83" s="94" t="s">
        <v>130</v>
      </c>
      <c r="C83" s="95"/>
      <c r="D83" s="18" t="s">
        <v>113</v>
      </c>
      <c r="E83" s="18">
        <v>14</v>
      </c>
      <c r="F83" s="18">
        <v>400</v>
      </c>
      <c r="G83" s="18">
        <v>7.68</v>
      </c>
      <c r="H83" s="18">
        <f>G83+F83</f>
        <v>407.68</v>
      </c>
      <c r="I83" s="18">
        <f>F83*E83</f>
        <v>5600</v>
      </c>
      <c r="J83" s="18">
        <f>G83*E83</f>
        <v>107.52</v>
      </c>
      <c r="K83" s="18">
        <f>SUM(I83:J83)</f>
        <v>5707.52</v>
      </c>
    </row>
    <row r="84" spans="1:11" s="26" customFormat="1" ht="10.5" customHeight="1" thickBot="1">
      <c r="A84" s="150"/>
      <c r="B84" s="150"/>
      <c r="C84" s="150"/>
      <c r="D84" s="150"/>
      <c r="E84" s="150"/>
      <c r="F84" s="150"/>
      <c r="G84" s="150"/>
      <c r="H84" s="150"/>
      <c r="I84" s="150"/>
      <c r="J84" s="150"/>
      <c r="K84" s="150"/>
    </row>
    <row r="85" spans="1:11" s="26" customFormat="1" ht="18" customHeight="1" thickBot="1">
      <c r="A85" s="31">
        <v>11</v>
      </c>
      <c r="B85" s="121" t="s">
        <v>15</v>
      </c>
      <c r="C85" s="122"/>
      <c r="D85" s="15"/>
      <c r="E85" s="15"/>
      <c r="F85" s="15"/>
      <c r="G85" s="15"/>
      <c r="H85" s="29">
        <v>0.1218</v>
      </c>
      <c r="I85" s="15"/>
      <c r="J85" s="36"/>
      <c r="K85" s="16">
        <v>247580.97</v>
      </c>
    </row>
    <row r="86" spans="1:11" s="21" customFormat="1" ht="19.5" customHeight="1">
      <c r="A86" s="18" t="s">
        <v>156</v>
      </c>
      <c r="B86" s="134" t="s">
        <v>135</v>
      </c>
      <c r="C86" s="134"/>
      <c r="D86" s="18" t="s">
        <v>22</v>
      </c>
      <c r="E86" s="18">
        <v>264.16</v>
      </c>
      <c r="F86" s="18">
        <v>680</v>
      </c>
      <c r="G86" s="18">
        <v>35.76</v>
      </c>
      <c r="H86" s="18">
        <f>G86+F86</f>
        <v>715.76</v>
      </c>
      <c r="I86" s="18">
        <f>F86*E86</f>
        <v>179628.80000000002</v>
      </c>
      <c r="J86" s="18">
        <f>G86*E86</f>
        <v>9446.3616</v>
      </c>
      <c r="K86" s="18">
        <f>J86+I86</f>
        <v>189075.16160000002</v>
      </c>
    </row>
    <row r="87" spans="1:11" s="21" customFormat="1" ht="19.5" customHeight="1">
      <c r="A87" s="18" t="s">
        <v>157</v>
      </c>
      <c r="B87" s="96" t="s">
        <v>142</v>
      </c>
      <c r="C87" s="97"/>
      <c r="D87" s="18" t="s">
        <v>22</v>
      </c>
      <c r="E87" s="18">
        <v>28.63</v>
      </c>
      <c r="F87" s="18">
        <v>342.4</v>
      </c>
      <c r="G87" s="18">
        <v>17.7</v>
      </c>
      <c r="H87" s="18">
        <f>SUM(F87:G87)</f>
        <v>360.09999999999997</v>
      </c>
      <c r="I87" s="18">
        <f>PRODUCT(F87,E87)</f>
        <v>9802.911999999998</v>
      </c>
      <c r="J87" s="18">
        <f>PRODUCT(G87,E87)</f>
        <v>506.751</v>
      </c>
      <c r="K87" s="18">
        <f>SUM(I87:J87)</f>
        <v>10309.662999999999</v>
      </c>
    </row>
    <row r="88" spans="1:11" s="21" customFormat="1" ht="19.5" customHeight="1">
      <c r="A88" s="22" t="s">
        <v>158</v>
      </c>
      <c r="B88" s="94" t="s">
        <v>136</v>
      </c>
      <c r="C88" s="95"/>
      <c r="D88" s="22" t="s">
        <v>22</v>
      </c>
      <c r="E88" s="22">
        <v>57.97</v>
      </c>
      <c r="F88" s="22">
        <v>331.2</v>
      </c>
      <c r="G88" s="22">
        <v>17.7</v>
      </c>
      <c r="H88" s="22">
        <f>SUM(F88:G88)</f>
        <v>348.9</v>
      </c>
      <c r="I88" s="22">
        <f>PRODUCT(F88,E88)</f>
        <v>19199.664</v>
      </c>
      <c r="J88" s="22">
        <f>PRODUCT(G88,E88)</f>
        <v>1026.069</v>
      </c>
      <c r="K88" s="22">
        <f>SUM(I88:J88)</f>
        <v>20225.733</v>
      </c>
    </row>
    <row r="89" spans="1:11" s="21" customFormat="1" ht="19.5" customHeight="1">
      <c r="A89" s="18" t="s">
        <v>159</v>
      </c>
      <c r="B89" s="94" t="s">
        <v>137</v>
      </c>
      <c r="C89" s="95"/>
      <c r="D89" s="22" t="s">
        <v>22</v>
      </c>
      <c r="E89" s="22">
        <v>10.68</v>
      </c>
      <c r="F89" s="22">
        <v>338.4</v>
      </c>
      <c r="G89" s="22">
        <v>17.7</v>
      </c>
      <c r="H89" s="22">
        <f>SUM(F89:G89)</f>
        <v>356.09999999999997</v>
      </c>
      <c r="I89" s="22">
        <f>PRODUCT(F89,E89)</f>
        <v>3614.1119999999996</v>
      </c>
      <c r="J89" s="22">
        <f>PRODUCT(G89,E89)</f>
        <v>189.036</v>
      </c>
      <c r="K89" s="22">
        <f>SUM(I89:J89)</f>
        <v>3803.1479999999997</v>
      </c>
    </row>
    <row r="90" spans="1:11" s="21" customFormat="1" ht="19.5" customHeight="1">
      <c r="A90" s="18" t="s">
        <v>160</v>
      </c>
      <c r="B90" s="94" t="s">
        <v>144</v>
      </c>
      <c r="C90" s="95"/>
      <c r="D90" s="22" t="s">
        <v>22</v>
      </c>
      <c r="E90" s="22">
        <v>9.45</v>
      </c>
      <c r="F90" s="22">
        <v>496</v>
      </c>
      <c r="G90" s="22">
        <v>17.7</v>
      </c>
      <c r="H90" s="18">
        <f aca="true" t="shared" si="12" ref="H90:H95">G90+F90</f>
        <v>513.7</v>
      </c>
      <c r="I90" s="18">
        <f aca="true" t="shared" si="13" ref="I90:I95">F90*E90</f>
        <v>4687.2</v>
      </c>
      <c r="J90" s="18">
        <f aca="true" t="shared" si="14" ref="J90:J95">G90*E90</f>
        <v>167.265</v>
      </c>
      <c r="K90" s="18">
        <f aca="true" t="shared" si="15" ref="K90:K95">J90+I90</f>
        <v>4854.465</v>
      </c>
    </row>
    <row r="91" spans="1:11" s="21" customFormat="1" ht="19.5" customHeight="1">
      <c r="A91" s="18" t="s">
        <v>161</v>
      </c>
      <c r="B91" s="94" t="s">
        <v>138</v>
      </c>
      <c r="C91" s="95"/>
      <c r="D91" s="22" t="s">
        <v>123</v>
      </c>
      <c r="E91" s="22">
        <v>160</v>
      </c>
      <c r="F91" s="22">
        <v>39.2</v>
      </c>
      <c r="G91" s="22">
        <v>7.68</v>
      </c>
      <c r="H91" s="18">
        <f t="shared" si="12"/>
        <v>46.88</v>
      </c>
      <c r="I91" s="18">
        <f t="shared" si="13"/>
        <v>6272</v>
      </c>
      <c r="J91" s="18">
        <f t="shared" si="14"/>
        <v>1228.8</v>
      </c>
      <c r="K91" s="18">
        <f t="shared" si="15"/>
        <v>7500.8</v>
      </c>
    </row>
    <row r="92" spans="1:11" s="21" customFormat="1" ht="19.5" customHeight="1">
      <c r="A92" s="18" t="s">
        <v>162</v>
      </c>
      <c r="B92" s="94" t="s">
        <v>139</v>
      </c>
      <c r="C92" s="95"/>
      <c r="D92" s="22" t="s">
        <v>123</v>
      </c>
      <c r="E92" s="22">
        <v>36</v>
      </c>
      <c r="F92" s="22">
        <v>176.8</v>
      </c>
      <c r="G92" s="22">
        <v>15.4</v>
      </c>
      <c r="H92" s="18">
        <f t="shared" si="12"/>
        <v>192.20000000000002</v>
      </c>
      <c r="I92" s="18">
        <f t="shared" si="13"/>
        <v>6364.8</v>
      </c>
      <c r="J92" s="18">
        <f t="shared" si="14"/>
        <v>554.4</v>
      </c>
      <c r="K92" s="18">
        <f t="shared" si="15"/>
        <v>6919.2</v>
      </c>
    </row>
    <row r="93" spans="1:11" s="21" customFormat="1" ht="19.5" customHeight="1">
      <c r="A93" s="18" t="s">
        <v>163</v>
      </c>
      <c r="B93" s="94" t="s">
        <v>140</v>
      </c>
      <c r="C93" s="95"/>
      <c r="D93" s="22" t="s">
        <v>113</v>
      </c>
      <c r="E93" s="22">
        <v>1</v>
      </c>
      <c r="F93" s="22">
        <v>1130.8</v>
      </c>
      <c r="G93" s="22">
        <v>15.4</v>
      </c>
      <c r="H93" s="18">
        <f t="shared" si="12"/>
        <v>1146.2</v>
      </c>
      <c r="I93" s="18">
        <f t="shared" si="13"/>
        <v>1130.8</v>
      </c>
      <c r="J93" s="18">
        <f t="shared" si="14"/>
        <v>15.4</v>
      </c>
      <c r="K93" s="18">
        <f t="shared" si="15"/>
        <v>1146.2</v>
      </c>
    </row>
    <row r="94" spans="1:11" s="21" customFormat="1" ht="19.5" customHeight="1">
      <c r="A94" s="18" t="s">
        <v>204</v>
      </c>
      <c r="B94" s="94" t="s">
        <v>141</v>
      </c>
      <c r="C94" s="95"/>
      <c r="D94" s="22" t="s">
        <v>113</v>
      </c>
      <c r="E94" s="22">
        <v>1</v>
      </c>
      <c r="F94" s="22">
        <v>231.2</v>
      </c>
      <c r="G94" s="22">
        <v>15.4</v>
      </c>
      <c r="H94" s="18">
        <f t="shared" si="12"/>
        <v>246.6</v>
      </c>
      <c r="I94" s="18">
        <f t="shared" si="13"/>
        <v>231.2</v>
      </c>
      <c r="J94" s="18">
        <f t="shared" si="14"/>
        <v>15.4</v>
      </c>
      <c r="K94" s="18">
        <f t="shared" si="15"/>
        <v>246.6</v>
      </c>
    </row>
    <row r="95" spans="1:11" s="21" customFormat="1" ht="19.5" customHeight="1">
      <c r="A95" s="18" t="s">
        <v>205</v>
      </c>
      <c r="B95" s="94" t="s">
        <v>143</v>
      </c>
      <c r="C95" s="95"/>
      <c r="D95" s="22" t="s">
        <v>113</v>
      </c>
      <c r="E95" s="22">
        <v>1</v>
      </c>
      <c r="F95" s="22">
        <v>3300</v>
      </c>
      <c r="G95" s="22">
        <v>200</v>
      </c>
      <c r="H95" s="18">
        <f t="shared" si="12"/>
        <v>3500</v>
      </c>
      <c r="I95" s="18">
        <f t="shared" si="13"/>
        <v>3300</v>
      </c>
      <c r="J95" s="18">
        <f t="shared" si="14"/>
        <v>200</v>
      </c>
      <c r="K95" s="18">
        <f t="shared" si="15"/>
        <v>3500</v>
      </c>
    </row>
    <row r="96" spans="1:11" s="26" customFormat="1" ht="10.5" customHeight="1" thickBot="1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</row>
    <row r="97" spans="1:11" s="26" customFormat="1" ht="18" customHeight="1" thickBot="1">
      <c r="A97" s="31">
        <v>12</v>
      </c>
      <c r="B97" s="121" t="s">
        <v>11</v>
      </c>
      <c r="C97" s="122"/>
      <c r="D97" s="15"/>
      <c r="E97" s="15"/>
      <c r="F97" s="15"/>
      <c r="G97" s="15"/>
      <c r="H97" s="29">
        <v>0.0025</v>
      </c>
      <c r="I97" s="15"/>
      <c r="J97" s="36"/>
      <c r="K97" s="16">
        <v>5075.2</v>
      </c>
    </row>
    <row r="98" spans="1:11" s="21" customFormat="1" ht="19.5" customHeight="1">
      <c r="A98" s="18" t="s">
        <v>169</v>
      </c>
      <c r="B98" s="96" t="s">
        <v>27</v>
      </c>
      <c r="C98" s="97"/>
      <c r="D98" s="18" t="s">
        <v>17</v>
      </c>
      <c r="E98" s="18">
        <v>16</v>
      </c>
      <c r="F98" s="18">
        <v>108</v>
      </c>
      <c r="G98" s="18">
        <v>23.2</v>
      </c>
      <c r="H98" s="18">
        <f>G98+F98</f>
        <v>131.2</v>
      </c>
      <c r="I98" s="18">
        <f>F98*E98</f>
        <v>1728</v>
      </c>
      <c r="J98" s="18">
        <f>G98*E98</f>
        <v>371.2</v>
      </c>
      <c r="K98" s="18">
        <f>J98+I98</f>
        <v>2099.2</v>
      </c>
    </row>
    <row r="99" spans="1:11" s="21" customFormat="1" ht="20.25" customHeight="1">
      <c r="A99" s="18" t="s">
        <v>170</v>
      </c>
      <c r="B99" s="94" t="s">
        <v>164</v>
      </c>
      <c r="C99" s="95"/>
      <c r="D99" s="22" t="s">
        <v>17</v>
      </c>
      <c r="E99" s="22">
        <v>1</v>
      </c>
      <c r="F99" s="22">
        <v>923.2</v>
      </c>
      <c r="G99" s="22">
        <v>115.2</v>
      </c>
      <c r="H99" s="18">
        <f>G99+F99</f>
        <v>1038.4</v>
      </c>
      <c r="I99" s="18">
        <f>F99*E99</f>
        <v>923.2</v>
      </c>
      <c r="J99" s="18">
        <f>G99*E99</f>
        <v>115.2</v>
      </c>
      <c r="K99" s="18">
        <f>J99+I99</f>
        <v>1038.4</v>
      </c>
    </row>
    <row r="100" spans="1:11" s="21" customFormat="1" ht="19.5" customHeight="1">
      <c r="A100" s="18" t="s">
        <v>206</v>
      </c>
      <c r="B100" s="94" t="s">
        <v>165</v>
      </c>
      <c r="C100" s="95"/>
      <c r="D100" s="22" t="s">
        <v>17</v>
      </c>
      <c r="E100" s="22">
        <v>10</v>
      </c>
      <c r="F100" s="22">
        <v>65.6</v>
      </c>
      <c r="G100" s="22">
        <v>11.52</v>
      </c>
      <c r="H100" s="22">
        <f>G100+F100</f>
        <v>77.11999999999999</v>
      </c>
      <c r="I100" s="22">
        <f>F100*E100</f>
        <v>656</v>
      </c>
      <c r="J100" s="22">
        <f>G100*E100</f>
        <v>115.19999999999999</v>
      </c>
      <c r="K100" s="22">
        <f>J100+I100</f>
        <v>771.2</v>
      </c>
    </row>
    <row r="101" spans="1:11" s="21" customFormat="1" ht="19.5" customHeight="1">
      <c r="A101" s="18" t="s">
        <v>172</v>
      </c>
      <c r="B101" s="94" t="s">
        <v>544</v>
      </c>
      <c r="C101" s="95"/>
      <c r="D101" s="22" t="s">
        <v>17</v>
      </c>
      <c r="E101" s="22">
        <v>28</v>
      </c>
      <c r="F101" s="22">
        <v>11.52</v>
      </c>
      <c r="G101" s="22">
        <v>11.52</v>
      </c>
      <c r="H101" s="22">
        <f>G101+F101</f>
        <v>23.04</v>
      </c>
      <c r="I101" s="22">
        <f>F101*E101</f>
        <v>322.56</v>
      </c>
      <c r="J101" s="22">
        <f>G101*E101</f>
        <v>322.56</v>
      </c>
      <c r="K101" s="22">
        <f>J101+I101</f>
        <v>645.12</v>
      </c>
    </row>
    <row r="102" spans="1:11" s="21" customFormat="1" ht="19.5" customHeight="1">
      <c r="A102" s="18" t="s">
        <v>173</v>
      </c>
      <c r="B102" s="94" t="s">
        <v>166</v>
      </c>
      <c r="C102" s="95"/>
      <c r="D102" s="22" t="s">
        <v>34</v>
      </c>
      <c r="E102" s="22">
        <v>9</v>
      </c>
      <c r="F102" s="22">
        <v>46.4</v>
      </c>
      <c r="G102" s="22">
        <v>11.52</v>
      </c>
      <c r="H102" s="22">
        <f>G102+F102</f>
        <v>57.92</v>
      </c>
      <c r="I102" s="22">
        <f>F102*E102</f>
        <v>417.59999999999997</v>
      </c>
      <c r="J102" s="22">
        <f>G102*E102</f>
        <v>103.67999999999999</v>
      </c>
      <c r="K102" s="22">
        <f>J102+I102</f>
        <v>521.28</v>
      </c>
    </row>
    <row r="103" spans="1:11" s="21" customFormat="1" ht="10.5" customHeight="1" thickBot="1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</row>
    <row r="104" spans="1:11" s="21" customFormat="1" ht="18" customHeight="1" thickBot="1">
      <c r="A104" s="31">
        <v>13</v>
      </c>
      <c r="B104" s="129" t="s">
        <v>12</v>
      </c>
      <c r="C104" s="130"/>
      <c r="D104" s="15"/>
      <c r="E104" s="15"/>
      <c r="F104" s="15"/>
      <c r="G104" s="15"/>
      <c r="H104" s="29">
        <v>0.0045</v>
      </c>
      <c r="I104" s="15"/>
      <c r="J104" s="15"/>
      <c r="K104" s="16">
        <v>9190.72</v>
      </c>
    </row>
    <row r="105" spans="1:11" s="21" customFormat="1" ht="16.5" customHeight="1">
      <c r="A105" s="18" t="s">
        <v>176</v>
      </c>
      <c r="B105" s="96" t="s">
        <v>167</v>
      </c>
      <c r="C105" s="97"/>
      <c r="D105" s="18" t="s">
        <v>22</v>
      </c>
      <c r="E105" s="18">
        <v>3.78</v>
      </c>
      <c r="F105" s="18">
        <v>270</v>
      </c>
      <c r="G105" s="18">
        <v>15.38</v>
      </c>
      <c r="H105" s="18">
        <f>G105+F105</f>
        <v>285.38</v>
      </c>
      <c r="I105" s="18">
        <f>F105*E105</f>
        <v>1020.5999999999999</v>
      </c>
      <c r="J105" s="18">
        <f>G105*E105</f>
        <v>58.1364</v>
      </c>
      <c r="K105" s="18">
        <f>SUM(I105:J105)</f>
        <v>1078.7364</v>
      </c>
    </row>
    <row r="106" spans="1:11" s="21" customFormat="1" ht="16.5" customHeight="1">
      <c r="A106" s="18" t="s">
        <v>177</v>
      </c>
      <c r="B106" s="94" t="s">
        <v>168</v>
      </c>
      <c r="C106" s="95"/>
      <c r="D106" s="18" t="s">
        <v>22</v>
      </c>
      <c r="E106" s="18">
        <v>1.68</v>
      </c>
      <c r="F106" s="18">
        <v>250</v>
      </c>
      <c r="G106" s="18">
        <v>15.38</v>
      </c>
      <c r="H106" s="18">
        <f>G106+F106</f>
        <v>265.38</v>
      </c>
      <c r="I106" s="18">
        <f>F106*E106</f>
        <v>420</v>
      </c>
      <c r="J106" s="18">
        <f>G106*E106</f>
        <v>25.8384</v>
      </c>
      <c r="K106" s="18">
        <f>SUM(I106:J106)</f>
        <v>445.8384</v>
      </c>
    </row>
    <row r="107" spans="1:11" s="21" customFormat="1" ht="16.5" customHeight="1">
      <c r="A107" s="18" t="s">
        <v>207</v>
      </c>
      <c r="B107" s="94" t="s">
        <v>171</v>
      </c>
      <c r="C107" s="95"/>
      <c r="D107" s="18" t="s">
        <v>22</v>
      </c>
      <c r="E107" s="18">
        <v>25.2</v>
      </c>
      <c r="F107" s="18">
        <v>253.84</v>
      </c>
      <c r="G107" s="18">
        <v>15.38</v>
      </c>
      <c r="H107" s="18">
        <f>G107+F107</f>
        <v>269.22</v>
      </c>
      <c r="I107" s="18">
        <f>F107*E107</f>
        <v>6396.768</v>
      </c>
      <c r="J107" s="18">
        <f>G107*E107</f>
        <v>387.576</v>
      </c>
      <c r="K107" s="18">
        <f>SUM(I107:J107)</f>
        <v>6784.344</v>
      </c>
    </row>
    <row r="108" spans="1:11" s="21" customFormat="1" ht="16.5" customHeight="1">
      <c r="A108" s="18" t="s">
        <v>208</v>
      </c>
      <c r="B108" s="94" t="s">
        <v>37</v>
      </c>
      <c r="C108" s="95"/>
      <c r="D108" s="18" t="s">
        <v>22</v>
      </c>
      <c r="E108" s="18">
        <v>1</v>
      </c>
      <c r="F108" s="18">
        <v>26.96</v>
      </c>
      <c r="G108" s="18">
        <v>3.84</v>
      </c>
      <c r="H108" s="18">
        <f>G108+F108</f>
        <v>30.8</v>
      </c>
      <c r="I108" s="18">
        <f>F108*E108</f>
        <v>26.96</v>
      </c>
      <c r="J108" s="18">
        <f>G108*E108</f>
        <v>3.84</v>
      </c>
      <c r="K108" s="18">
        <f>SUM(I108:J108)</f>
        <v>30.8</v>
      </c>
    </row>
    <row r="109" spans="1:11" s="21" customFormat="1" ht="16.5" customHeight="1">
      <c r="A109" s="22" t="s">
        <v>209</v>
      </c>
      <c r="B109" s="94" t="s">
        <v>174</v>
      </c>
      <c r="C109" s="95"/>
      <c r="D109" s="22" t="s">
        <v>22</v>
      </c>
      <c r="E109" s="22">
        <v>27.63</v>
      </c>
      <c r="F109" s="22">
        <v>26.96</v>
      </c>
      <c r="G109" s="22">
        <v>3.84</v>
      </c>
      <c r="H109" s="18">
        <f>G109+F109</f>
        <v>30.8</v>
      </c>
      <c r="I109" s="18">
        <f>F109*E109</f>
        <v>744.9048</v>
      </c>
      <c r="J109" s="18">
        <f>G109*E109</f>
        <v>106.0992</v>
      </c>
      <c r="K109" s="18">
        <f>SUM(I109:J109)</f>
        <v>851.004</v>
      </c>
    </row>
    <row r="110" spans="1:11" s="21" customFormat="1" ht="16.5" customHeight="1">
      <c r="A110" s="139" t="s">
        <v>175</v>
      </c>
      <c r="B110" s="170"/>
      <c r="C110" s="170"/>
      <c r="D110" s="170"/>
      <c r="E110" s="170"/>
      <c r="F110" s="170"/>
      <c r="G110" s="170"/>
      <c r="H110" s="170"/>
      <c r="I110" s="170"/>
      <c r="J110" s="170"/>
      <c r="K110" s="140"/>
    </row>
    <row r="111" spans="1:12" s="26" customFormat="1" ht="10.5" customHeight="1" thickBot="1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</row>
    <row r="112" spans="1:11" s="26" customFormat="1" ht="18" customHeight="1" thickBot="1">
      <c r="A112" s="31">
        <v>14</v>
      </c>
      <c r="B112" s="148" t="s">
        <v>13</v>
      </c>
      <c r="C112" s="149"/>
      <c r="D112" s="15"/>
      <c r="E112" s="47"/>
      <c r="F112" s="15"/>
      <c r="G112" s="15"/>
      <c r="H112" s="29">
        <v>0.0255</v>
      </c>
      <c r="I112" s="47"/>
      <c r="J112" s="47"/>
      <c r="K112" s="16">
        <v>51850.78</v>
      </c>
    </row>
    <row r="113" spans="1:11" s="21" customFormat="1" ht="19.5" customHeight="1">
      <c r="A113" s="18" t="s">
        <v>210</v>
      </c>
      <c r="B113" s="96" t="s">
        <v>545</v>
      </c>
      <c r="C113" s="97"/>
      <c r="D113" s="18" t="s">
        <v>22</v>
      </c>
      <c r="E113" s="18">
        <v>3692</v>
      </c>
      <c r="F113" s="18">
        <v>6.04</v>
      </c>
      <c r="G113" s="18">
        <v>6.28</v>
      </c>
      <c r="H113" s="18">
        <f>G113+F113</f>
        <v>12.32</v>
      </c>
      <c r="I113" s="18">
        <f>F113*E113</f>
        <v>22299.68</v>
      </c>
      <c r="J113" s="18">
        <f>G113*E113</f>
        <v>23185.760000000002</v>
      </c>
      <c r="K113" s="18">
        <f>J113+I113</f>
        <v>45485.44</v>
      </c>
    </row>
    <row r="114" spans="1:11" s="21" customFormat="1" ht="19.5" customHeight="1">
      <c r="A114" s="18" t="s">
        <v>586</v>
      </c>
      <c r="B114" s="94" t="s">
        <v>28</v>
      </c>
      <c r="C114" s="95"/>
      <c r="D114" s="18" t="s">
        <v>22</v>
      </c>
      <c r="E114" s="18">
        <v>568</v>
      </c>
      <c r="F114" s="18">
        <v>3.84</v>
      </c>
      <c r="G114" s="18">
        <v>3.08</v>
      </c>
      <c r="H114" s="18">
        <f>G114+F114</f>
        <v>6.92</v>
      </c>
      <c r="I114" s="18">
        <f>F114*E114</f>
        <v>2181.12</v>
      </c>
      <c r="J114" s="18">
        <f>G114*E114</f>
        <v>1749.44</v>
      </c>
      <c r="K114" s="18">
        <f>J114+I114</f>
        <v>3930.56</v>
      </c>
    </row>
    <row r="115" spans="1:11" s="21" customFormat="1" ht="19.5" customHeight="1">
      <c r="A115" s="18" t="s">
        <v>587</v>
      </c>
      <c r="B115" s="94" t="s">
        <v>178</v>
      </c>
      <c r="C115" s="95"/>
      <c r="D115" s="18" t="s">
        <v>22</v>
      </c>
      <c r="E115" s="18">
        <v>187</v>
      </c>
      <c r="F115" s="18">
        <v>6.16</v>
      </c>
      <c r="G115" s="18">
        <v>5.38</v>
      </c>
      <c r="H115" s="18">
        <f>G115+F115</f>
        <v>11.54</v>
      </c>
      <c r="I115" s="18">
        <f>F115*E115</f>
        <v>1151.92</v>
      </c>
      <c r="J115" s="18">
        <f>G115*E115</f>
        <v>1006.06</v>
      </c>
      <c r="K115" s="18">
        <f>J115+I115</f>
        <v>2157.98</v>
      </c>
    </row>
    <row r="116" spans="1:11" s="26" customFormat="1" ht="20.25" customHeight="1">
      <c r="A116" s="18" t="s">
        <v>588</v>
      </c>
      <c r="B116" s="94" t="s">
        <v>29</v>
      </c>
      <c r="C116" s="95"/>
      <c r="D116" s="22" t="s">
        <v>22</v>
      </c>
      <c r="E116" s="22">
        <v>40</v>
      </c>
      <c r="F116" s="22">
        <v>3.84</v>
      </c>
      <c r="G116" s="22">
        <v>3.08</v>
      </c>
      <c r="H116" s="18">
        <f>G116+F116</f>
        <v>6.92</v>
      </c>
      <c r="I116" s="18">
        <f>F116*E116</f>
        <v>153.6</v>
      </c>
      <c r="J116" s="18">
        <f>G116*E116</f>
        <v>123.2</v>
      </c>
      <c r="K116" s="18">
        <f>J116+I116</f>
        <v>276.8</v>
      </c>
    </row>
    <row r="117" spans="1:12" s="26" customFormat="1" ht="10.5" customHeight="1" thickBot="1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</row>
    <row r="118" spans="1:11" s="26" customFormat="1" ht="23.25" customHeight="1" thickBot="1">
      <c r="A118" s="31">
        <v>15</v>
      </c>
      <c r="B118" s="121" t="s">
        <v>30</v>
      </c>
      <c r="C118" s="122"/>
      <c r="D118" s="15"/>
      <c r="E118" s="15"/>
      <c r="F118" s="15"/>
      <c r="G118" s="15"/>
      <c r="H118" s="29">
        <v>0.0012</v>
      </c>
      <c r="I118" s="15"/>
      <c r="J118" s="36"/>
      <c r="K118" s="16">
        <v>2357.56</v>
      </c>
    </row>
    <row r="119" spans="1:11" s="26" customFormat="1" ht="18" customHeight="1">
      <c r="A119" s="18" t="s">
        <v>146</v>
      </c>
      <c r="B119" s="96" t="s">
        <v>16</v>
      </c>
      <c r="C119" s="97"/>
      <c r="D119" s="18" t="s">
        <v>22</v>
      </c>
      <c r="E119" s="18">
        <v>204</v>
      </c>
      <c r="F119" s="18">
        <v>0.96</v>
      </c>
      <c r="G119" s="18">
        <v>0.96</v>
      </c>
      <c r="H119" s="18">
        <f>G119+F119</f>
        <v>1.92</v>
      </c>
      <c r="I119" s="18">
        <f>F119*E119</f>
        <v>195.84</v>
      </c>
      <c r="J119" s="18">
        <f>G119*E119</f>
        <v>195.84</v>
      </c>
      <c r="K119" s="18">
        <f>J119+I119</f>
        <v>391.68</v>
      </c>
    </row>
    <row r="120" spans="1:11" s="21" customFormat="1" ht="17.25" customHeight="1">
      <c r="A120" s="18" t="s">
        <v>211</v>
      </c>
      <c r="B120" s="134" t="s">
        <v>179</v>
      </c>
      <c r="C120" s="134"/>
      <c r="D120" s="18" t="s">
        <v>22</v>
      </c>
      <c r="E120" s="18">
        <v>1003</v>
      </c>
      <c r="F120" s="18">
        <v>1</v>
      </c>
      <c r="G120" s="18">
        <v>0.96</v>
      </c>
      <c r="H120" s="18">
        <f>G120+F120</f>
        <v>1.96</v>
      </c>
      <c r="I120" s="18">
        <f>F120*E120</f>
        <v>1003</v>
      </c>
      <c r="J120" s="18">
        <f>G120*E120</f>
        <v>962.88</v>
      </c>
      <c r="K120" s="18">
        <f>J120+I120</f>
        <v>1965.88</v>
      </c>
    </row>
    <row r="121" spans="1:11" s="26" customFormat="1" ht="11.25" customHeight="1" thickBot="1">
      <c r="A121" s="147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</row>
    <row r="122" spans="1:11" s="26" customFormat="1" ht="24.75" customHeight="1" thickBot="1">
      <c r="A122" s="31">
        <v>16</v>
      </c>
      <c r="B122" s="123" t="s">
        <v>145</v>
      </c>
      <c r="C122" s="124"/>
      <c r="D122" s="15"/>
      <c r="E122" s="15"/>
      <c r="F122" s="15"/>
      <c r="G122" s="15"/>
      <c r="H122" s="29">
        <v>0.0637</v>
      </c>
      <c r="I122" s="15"/>
      <c r="J122" s="36"/>
      <c r="K122" s="16">
        <v>129368</v>
      </c>
    </row>
    <row r="123" spans="1:11" s="26" customFormat="1" ht="27" customHeight="1">
      <c r="A123" s="18" t="s">
        <v>180</v>
      </c>
      <c r="B123" s="134" t="s">
        <v>546</v>
      </c>
      <c r="C123" s="134"/>
      <c r="D123" s="18" t="s">
        <v>9</v>
      </c>
      <c r="E123" s="18">
        <v>1</v>
      </c>
      <c r="F123" s="18">
        <v>129368</v>
      </c>
      <c r="G123" s="18">
        <v>0</v>
      </c>
      <c r="H123" s="18">
        <f>SUM(F123:G123)</f>
        <v>129368</v>
      </c>
      <c r="I123" s="18">
        <f>F123*E123</f>
        <v>129368</v>
      </c>
      <c r="J123" s="18">
        <f>G123*E123</f>
        <v>0</v>
      </c>
      <c r="K123" s="18">
        <f>J123+I123</f>
        <v>129368</v>
      </c>
    </row>
    <row r="124" spans="1:11" s="26" customFormat="1" ht="11.25" customHeight="1" thickBot="1">
      <c r="A124" s="131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</row>
    <row r="125" spans="1:11" s="26" customFormat="1" ht="22.5" customHeight="1" thickBot="1">
      <c r="A125" s="48">
        <v>17</v>
      </c>
      <c r="B125" s="137" t="s">
        <v>147</v>
      </c>
      <c r="C125" s="138"/>
      <c r="D125" s="12"/>
      <c r="E125" s="12"/>
      <c r="F125" s="12"/>
      <c r="G125" s="12"/>
      <c r="H125" s="29">
        <v>0.0181</v>
      </c>
      <c r="I125" s="12"/>
      <c r="J125" s="12"/>
      <c r="K125" s="16">
        <f>SUM(K127:K129,K131:K133,K135:K139,K141:K149,K151:K161)</f>
        <v>37580.97</v>
      </c>
    </row>
    <row r="126" spans="1:11" s="26" customFormat="1" ht="18" customHeight="1">
      <c r="A126" s="165" t="s">
        <v>250</v>
      </c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</row>
    <row r="127" spans="1:11" s="26" customFormat="1" ht="22.5" customHeight="1">
      <c r="A127" s="22" t="s">
        <v>182</v>
      </c>
      <c r="B127" s="136" t="s">
        <v>547</v>
      </c>
      <c r="C127" s="136"/>
      <c r="D127" s="22" t="s">
        <v>113</v>
      </c>
      <c r="E127" s="22">
        <v>10</v>
      </c>
      <c r="F127" s="22">
        <v>245</v>
      </c>
      <c r="G127" s="22">
        <v>65</v>
      </c>
      <c r="H127" s="22">
        <f>SUM(F127:G127)</f>
        <v>310</v>
      </c>
      <c r="I127" s="22">
        <f>F127*E127</f>
        <v>2450</v>
      </c>
      <c r="J127" s="22">
        <f>G127*E127</f>
        <v>650</v>
      </c>
      <c r="K127" s="22">
        <f>J127+I127</f>
        <v>3100</v>
      </c>
    </row>
    <row r="128" spans="1:11" s="26" customFormat="1" ht="22.5" customHeight="1">
      <c r="A128" s="22" t="s">
        <v>183</v>
      </c>
      <c r="B128" s="139" t="s">
        <v>548</v>
      </c>
      <c r="C128" s="140"/>
      <c r="D128" s="22" t="s">
        <v>113</v>
      </c>
      <c r="E128" s="22">
        <v>8</v>
      </c>
      <c r="F128" s="22">
        <v>70</v>
      </c>
      <c r="G128" s="22">
        <v>20</v>
      </c>
      <c r="H128" s="18">
        <f aca="true" t="shared" si="16" ref="H128:H161">SUM(F128:G128)</f>
        <v>90</v>
      </c>
      <c r="I128" s="18">
        <f aca="true" t="shared" si="17" ref="I128:I161">F128*E128</f>
        <v>560</v>
      </c>
      <c r="J128" s="18">
        <f aca="true" t="shared" si="18" ref="J128:J161">G128*E128</f>
        <v>160</v>
      </c>
      <c r="K128" s="18">
        <f aca="true" t="shared" si="19" ref="K128:K161">J128+I128</f>
        <v>720</v>
      </c>
    </row>
    <row r="129" spans="1:11" s="26" customFormat="1" ht="22.5" customHeight="1">
      <c r="A129" s="22" t="s">
        <v>184</v>
      </c>
      <c r="B129" s="139" t="s">
        <v>249</v>
      </c>
      <c r="C129" s="140"/>
      <c r="D129" s="22" t="s">
        <v>113</v>
      </c>
      <c r="E129" s="22">
        <v>2</v>
      </c>
      <c r="F129" s="22">
        <v>5</v>
      </c>
      <c r="G129" s="22">
        <v>40</v>
      </c>
      <c r="H129" s="18">
        <f t="shared" si="16"/>
        <v>45</v>
      </c>
      <c r="I129" s="18">
        <f t="shared" si="17"/>
        <v>10</v>
      </c>
      <c r="J129" s="18">
        <f t="shared" si="18"/>
        <v>80</v>
      </c>
      <c r="K129" s="18">
        <f t="shared" si="19"/>
        <v>90</v>
      </c>
    </row>
    <row r="130" spans="1:11" s="26" customFormat="1" ht="18" customHeight="1">
      <c r="A130" s="166" t="s">
        <v>181</v>
      </c>
      <c r="B130" s="167"/>
      <c r="C130" s="167"/>
      <c r="D130" s="167"/>
      <c r="E130" s="167"/>
      <c r="F130" s="167"/>
      <c r="G130" s="167"/>
      <c r="H130" s="167"/>
      <c r="I130" s="167"/>
      <c r="J130" s="167"/>
      <c r="K130" s="168"/>
    </row>
    <row r="131" spans="1:11" s="26" customFormat="1" ht="22.5" customHeight="1">
      <c r="A131" s="22" t="s">
        <v>185</v>
      </c>
      <c r="B131" s="136" t="s">
        <v>251</v>
      </c>
      <c r="C131" s="136"/>
      <c r="D131" s="22" t="s">
        <v>113</v>
      </c>
      <c r="E131" s="22">
        <v>1</v>
      </c>
      <c r="F131" s="22">
        <v>700</v>
      </c>
      <c r="G131" s="22">
        <v>200</v>
      </c>
      <c r="H131" s="22">
        <f t="shared" si="16"/>
        <v>900</v>
      </c>
      <c r="I131" s="22">
        <f t="shared" si="17"/>
        <v>700</v>
      </c>
      <c r="J131" s="22">
        <f t="shared" si="18"/>
        <v>200</v>
      </c>
      <c r="K131" s="22">
        <f t="shared" si="19"/>
        <v>900</v>
      </c>
    </row>
    <row r="132" spans="1:11" s="26" customFormat="1" ht="25.5" customHeight="1">
      <c r="A132" s="78" t="s">
        <v>186</v>
      </c>
      <c r="B132" s="179" t="s">
        <v>604</v>
      </c>
      <c r="C132" s="179"/>
      <c r="D132" s="49" t="s">
        <v>417</v>
      </c>
      <c r="E132" s="50">
        <v>2</v>
      </c>
      <c r="F132" s="50">
        <v>380</v>
      </c>
      <c r="G132" s="50">
        <v>20</v>
      </c>
      <c r="H132" s="50">
        <f>SUM(F132:G132)</f>
        <v>400</v>
      </c>
      <c r="I132" s="50">
        <f>PRODUCT(E132:F132)</f>
        <v>760</v>
      </c>
      <c r="J132" s="50">
        <f>PRODUCT(E132,G132)</f>
        <v>40</v>
      </c>
      <c r="K132" s="79">
        <f>PRODUCT(SUM(I132:J132))</f>
        <v>800</v>
      </c>
    </row>
    <row r="133" spans="1:11" s="26" customFormat="1" ht="18" customHeight="1">
      <c r="A133" s="22" t="s">
        <v>187</v>
      </c>
      <c r="B133" s="136" t="s">
        <v>252</v>
      </c>
      <c r="C133" s="136"/>
      <c r="D133" s="22" t="s">
        <v>113</v>
      </c>
      <c r="E133" s="22">
        <v>7</v>
      </c>
      <c r="F133" s="22">
        <v>25</v>
      </c>
      <c r="G133" s="22">
        <v>10</v>
      </c>
      <c r="H133" s="22">
        <f t="shared" si="16"/>
        <v>35</v>
      </c>
      <c r="I133" s="22">
        <f t="shared" si="17"/>
        <v>175</v>
      </c>
      <c r="J133" s="22">
        <f t="shared" si="18"/>
        <v>70</v>
      </c>
      <c r="K133" s="22">
        <f t="shared" si="19"/>
        <v>245</v>
      </c>
    </row>
    <row r="134" spans="1:11" s="26" customFormat="1" ht="22.5" customHeight="1">
      <c r="A134" s="141" t="s">
        <v>253</v>
      </c>
      <c r="B134" s="142"/>
      <c r="C134" s="142"/>
      <c r="D134" s="142"/>
      <c r="E134" s="142"/>
      <c r="F134" s="142"/>
      <c r="G134" s="142"/>
      <c r="H134" s="142"/>
      <c r="I134" s="142"/>
      <c r="J134" s="142"/>
      <c r="K134" s="143"/>
    </row>
    <row r="135" spans="1:11" s="26" customFormat="1" ht="22.5" customHeight="1">
      <c r="A135" s="22" t="s">
        <v>605</v>
      </c>
      <c r="B135" s="139" t="s">
        <v>256</v>
      </c>
      <c r="C135" s="140"/>
      <c r="D135" s="22" t="s">
        <v>113</v>
      </c>
      <c r="E135" s="22">
        <v>6</v>
      </c>
      <c r="F135" s="22">
        <v>220</v>
      </c>
      <c r="G135" s="22">
        <v>0</v>
      </c>
      <c r="H135" s="18">
        <f t="shared" si="16"/>
        <v>220</v>
      </c>
      <c r="I135" s="18">
        <f t="shared" si="17"/>
        <v>1320</v>
      </c>
      <c r="J135" s="18">
        <f t="shared" si="18"/>
        <v>0</v>
      </c>
      <c r="K135" s="18">
        <f t="shared" si="19"/>
        <v>1320</v>
      </c>
    </row>
    <row r="136" spans="1:11" s="26" customFormat="1" ht="22.5" customHeight="1">
      <c r="A136" s="22" t="s">
        <v>188</v>
      </c>
      <c r="B136" s="139" t="s">
        <v>257</v>
      </c>
      <c r="C136" s="140"/>
      <c r="D136" s="22" t="s">
        <v>113</v>
      </c>
      <c r="E136" s="22">
        <v>1</v>
      </c>
      <c r="F136" s="22">
        <v>300</v>
      </c>
      <c r="G136" s="22">
        <v>0</v>
      </c>
      <c r="H136" s="18">
        <f t="shared" si="16"/>
        <v>300</v>
      </c>
      <c r="I136" s="18">
        <f t="shared" si="17"/>
        <v>300</v>
      </c>
      <c r="J136" s="18">
        <f t="shared" si="18"/>
        <v>0</v>
      </c>
      <c r="K136" s="18">
        <f t="shared" si="19"/>
        <v>300</v>
      </c>
    </row>
    <row r="137" spans="1:11" s="26" customFormat="1" ht="22.5" customHeight="1">
      <c r="A137" s="22" t="s">
        <v>254</v>
      </c>
      <c r="B137" s="139" t="s">
        <v>258</v>
      </c>
      <c r="C137" s="140"/>
      <c r="D137" s="22" t="s">
        <v>113</v>
      </c>
      <c r="E137" s="22">
        <v>1</v>
      </c>
      <c r="F137" s="22">
        <v>300</v>
      </c>
      <c r="G137" s="22">
        <v>90</v>
      </c>
      <c r="H137" s="18">
        <f t="shared" si="16"/>
        <v>390</v>
      </c>
      <c r="I137" s="18">
        <f t="shared" si="17"/>
        <v>300</v>
      </c>
      <c r="J137" s="18">
        <f t="shared" si="18"/>
        <v>90</v>
      </c>
      <c r="K137" s="18">
        <f t="shared" si="19"/>
        <v>390</v>
      </c>
    </row>
    <row r="138" spans="1:11" s="26" customFormat="1" ht="22.5" customHeight="1">
      <c r="A138" s="22" t="s">
        <v>255</v>
      </c>
      <c r="B138" s="139" t="s">
        <v>259</v>
      </c>
      <c r="C138" s="140"/>
      <c r="D138" s="22" t="s">
        <v>113</v>
      </c>
      <c r="E138" s="22">
        <v>7</v>
      </c>
      <c r="F138" s="22">
        <v>144</v>
      </c>
      <c r="G138" s="22">
        <v>36</v>
      </c>
      <c r="H138" s="18">
        <f t="shared" si="16"/>
        <v>180</v>
      </c>
      <c r="I138" s="18">
        <f t="shared" si="17"/>
        <v>1008</v>
      </c>
      <c r="J138" s="18">
        <f t="shared" si="18"/>
        <v>252</v>
      </c>
      <c r="K138" s="18">
        <f t="shared" si="19"/>
        <v>1260</v>
      </c>
    </row>
    <row r="139" spans="1:11" s="26" customFormat="1" ht="18" customHeight="1">
      <c r="A139" s="22" t="s">
        <v>262</v>
      </c>
      <c r="B139" s="139" t="s">
        <v>260</v>
      </c>
      <c r="C139" s="140"/>
      <c r="D139" s="22" t="s">
        <v>40</v>
      </c>
      <c r="E139" s="22">
        <v>1</v>
      </c>
      <c r="F139" s="22">
        <v>200</v>
      </c>
      <c r="G139" s="22">
        <v>200</v>
      </c>
      <c r="H139" s="18">
        <f t="shared" si="16"/>
        <v>400</v>
      </c>
      <c r="I139" s="18">
        <f t="shared" si="17"/>
        <v>200</v>
      </c>
      <c r="J139" s="18">
        <f t="shared" si="18"/>
        <v>200</v>
      </c>
      <c r="K139" s="18">
        <f t="shared" si="19"/>
        <v>400</v>
      </c>
    </row>
    <row r="140" spans="1:11" s="26" customFormat="1" ht="22.5" customHeight="1">
      <c r="A140" s="144" t="s">
        <v>261</v>
      </c>
      <c r="B140" s="145"/>
      <c r="C140" s="145"/>
      <c r="D140" s="145"/>
      <c r="E140" s="145"/>
      <c r="F140" s="145"/>
      <c r="G140" s="145"/>
      <c r="H140" s="145"/>
      <c r="I140" s="145"/>
      <c r="J140" s="145"/>
      <c r="K140" s="146"/>
    </row>
    <row r="141" spans="1:11" s="26" customFormat="1" ht="22.5" customHeight="1">
      <c r="A141" s="22" t="s">
        <v>263</v>
      </c>
      <c r="B141" s="139" t="s">
        <v>549</v>
      </c>
      <c r="C141" s="140"/>
      <c r="D141" s="22" t="s">
        <v>113</v>
      </c>
      <c r="E141" s="22">
        <v>24</v>
      </c>
      <c r="F141" s="22">
        <v>21</v>
      </c>
      <c r="G141" s="22">
        <v>4.2</v>
      </c>
      <c r="H141" s="18">
        <f t="shared" si="16"/>
        <v>25.2</v>
      </c>
      <c r="I141" s="18">
        <f t="shared" si="17"/>
        <v>504</v>
      </c>
      <c r="J141" s="18">
        <f t="shared" si="18"/>
        <v>100.80000000000001</v>
      </c>
      <c r="K141" s="18">
        <f t="shared" si="19"/>
        <v>604.8</v>
      </c>
    </row>
    <row r="142" spans="1:11" s="26" customFormat="1" ht="22.5" customHeight="1">
      <c r="A142" s="22" t="s">
        <v>264</v>
      </c>
      <c r="B142" s="139" t="s">
        <v>550</v>
      </c>
      <c r="C142" s="140"/>
      <c r="D142" s="22" t="s">
        <v>113</v>
      </c>
      <c r="E142" s="22">
        <v>30</v>
      </c>
      <c r="F142" s="22">
        <v>10.8</v>
      </c>
      <c r="G142" s="22">
        <v>2.16</v>
      </c>
      <c r="H142" s="18">
        <f t="shared" si="16"/>
        <v>12.96</v>
      </c>
      <c r="I142" s="18">
        <f t="shared" si="17"/>
        <v>324</v>
      </c>
      <c r="J142" s="18">
        <f t="shared" si="18"/>
        <v>64.80000000000001</v>
      </c>
      <c r="K142" s="18">
        <f t="shared" si="19"/>
        <v>388.8</v>
      </c>
    </row>
    <row r="143" spans="1:11" s="26" customFormat="1" ht="22.5" customHeight="1">
      <c r="A143" s="22" t="s">
        <v>265</v>
      </c>
      <c r="B143" s="139" t="s">
        <v>551</v>
      </c>
      <c r="C143" s="140"/>
      <c r="D143" s="22" t="s">
        <v>113</v>
      </c>
      <c r="E143" s="22">
        <v>18</v>
      </c>
      <c r="F143" s="22">
        <v>5.28</v>
      </c>
      <c r="G143" s="22">
        <v>1.06</v>
      </c>
      <c r="H143" s="18">
        <f t="shared" si="16"/>
        <v>6.34</v>
      </c>
      <c r="I143" s="18">
        <f t="shared" si="17"/>
        <v>95.04</v>
      </c>
      <c r="J143" s="18">
        <f t="shared" si="18"/>
        <v>19.080000000000002</v>
      </c>
      <c r="K143" s="18">
        <f t="shared" si="19"/>
        <v>114.12</v>
      </c>
    </row>
    <row r="144" spans="1:11" s="26" customFormat="1" ht="22.5" customHeight="1">
      <c r="A144" s="22" t="s">
        <v>266</v>
      </c>
      <c r="B144" s="139" t="s">
        <v>552</v>
      </c>
      <c r="C144" s="140"/>
      <c r="D144" s="22" t="s">
        <v>113</v>
      </c>
      <c r="E144" s="22">
        <v>50</v>
      </c>
      <c r="F144" s="22">
        <v>4.8</v>
      </c>
      <c r="G144" s="22">
        <v>0.48</v>
      </c>
      <c r="H144" s="18">
        <f t="shared" si="16"/>
        <v>5.279999999999999</v>
      </c>
      <c r="I144" s="18">
        <f t="shared" si="17"/>
        <v>240</v>
      </c>
      <c r="J144" s="18">
        <f t="shared" si="18"/>
        <v>24</v>
      </c>
      <c r="K144" s="18">
        <f t="shared" si="19"/>
        <v>264</v>
      </c>
    </row>
    <row r="145" spans="1:11" s="26" customFormat="1" ht="22.5" customHeight="1">
      <c r="A145" s="22" t="s">
        <v>267</v>
      </c>
      <c r="B145" s="139" t="s">
        <v>271</v>
      </c>
      <c r="C145" s="140"/>
      <c r="D145" s="22" t="s">
        <v>123</v>
      </c>
      <c r="E145" s="22">
        <v>350</v>
      </c>
      <c r="F145" s="22">
        <v>4.4</v>
      </c>
      <c r="G145" s="22">
        <v>0.88</v>
      </c>
      <c r="H145" s="18">
        <f t="shared" si="16"/>
        <v>5.28</v>
      </c>
      <c r="I145" s="18">
        <f t="shared" si="17"/>
        <v>1540.0000000000002</v>
      </c>
      <c r="J145" s="18">
        <f t="shared" si="18"/>
        <v>308</v>
      </c>
      <c r="K145" s="18">
        <f t="shared" si="19"/>
        <v>1848.0000000000002</v>
      </c>
    </row>
    <row r="146" spans="1:11" s="26" customFormat="1" ht="22.5" customHeight="1">
      <c r="A146" s="22" t="s">
        <v>268</v>
      </c>
      <c r="B146" s="139" t="s">
        <v>272</v>
      </c>
      <c r="C146" s="140"/>
      <c r="D146" s="22" t="s">
        <v>273</v>
      </c>
      <c r="E146" s="22">
        <v>35</v>
      </c>
      <c r="F146" s="22">
        <v>2.8</v>
      </c>
      <c r="G146" s="22">
        <v>1.5</v>
      </c>
      <c r="H146" s="18">
        <f t="shared" si="16"/>
        <v>4.3</v>
      </c>
      <c r="I146" s="18">
        <f t="shared" si="17"/>
        <v>98</v>
      </c>
      <c r="J146" s="18">
        <f t="shared" si="18"/>
        <v>52.5</v>
      </c>
      <c r="K146" s="18">
        <f t="shared" si="19"/>
        <v>150.5</v>
      </c>
    </row>
    <row r="147" spans="1:11" s="26" customFormat="1" ht="22.5" customHeight="1">
      <c r="A147" s="22" t="s">
        <v>269</v>
      </c>
      <c r="B147" s="139" t="s">
        <v>274</v>
      </c>
      <c r="C147" s="140"/>
      <c r="D147" s="22" t="s">
        <v>123</v>
      </c>
      <c r="E147" s="22">
        <v>1300</v>
      </c>
      <c r="F147" s="22">
        <v>1.3</v>
      </c>
      <c r="G147" s="22">
        <v>0.13</v>
      </c>
      <c r="H147" s="18">
        <f t="shared" si="16"/>
        <v>1.4300000000000002</v>
      </c>
      <c r="I147" s="18">
        <f t="shared" si="17"/>
        <v>1690</v>
      </c>
      <c r="J147" s="18">
        <f t="shared" si="18"/>
        <v>169</v>
      </c>
      <c r="K147" s="18">
        <f t="shared" si="19"/>
        <v>1859</v>
      </c>
    </row>
    <row r="148" spans="1:11" s="26" customFormat="1" ht="22.5" customHeight="1">
      <c r="A148" s="22" t="s">
        <v>270</v>
      </c>
      <c r="B148" s="139" t="s">
        <v>275</v>
      </c>
      <c r="C148" s="140"/>
      <c r="D148" s="22" t="s">
        <v>113</v>
      </c>
      <c r="E148" s="22">
        <v>44</v>
      </c>
      <c r="F148" s="22">
        <v>65</v>
      </c>
      <c r="G148" s="22">
        <v>15</v>
      </c>
      <c r="H148" s="18">
        <f t="shared" si="16"/>
        <v>80</v>
      </c>
      <c r="I148" s="18">
        <f t="shared" si="17"/>
        <v>2860</v>
      </c>
      <c r="J148" s="18">
        <f t="shared" si="18"/>
        <v>660</v>
      </c>
      <c r="K148" s="18">
        <f t="shared" si="19"/>
        <v>3520</v>
      </c>
    </row>
    <row r="149" spans="1:11" s="26" customFormat="1" ht="18" customHeight="1">
      <c r="A149" s="22" t="s">
        <v>277</v>
      </c>
      <c r="B149" s="139" t="s">
        <v>276</v>
      </c>
      <c r="C149" s="140"/>
      <c r="D149" s="22" t="s">
        <v>113</v>
      </c>
      <c r="E149" s="22">
        <v>18</v>
      </c>
      <c r="F149" s="22">
        <v>480</v>
      </c>
      <c r="G149" s="22">
        <v>48</v>
      </c>
      <c r="H149" s="18">
        <f t="shared" si="16"/>
        <v>528</v>
      </c>
      <c r="I149" s="18">
        <f t="shared" si="17"/>
        <v>8640</v>
      </c>
      <c r="J149" s="18">
        <f t="shared" si="18"/>
        <v>864</v>
      </c>
      <c r="K149" s="18">
        <f t="shared" si="19"/>
        <v>9504</v>
      </c>
    </row>
    <row r="150" spans="1:11" s="26" customFormat="1" ht="22.5" customHeight="1">
      <c r="A150" s="144"/>
      <c r="B150" s="145"/>
      <c r="C150" s="145"/>
      <c r="D150" s="145"/>
      <c r="E150" s="145"/>
      <c r="F150" s="145"/>
      <c r="G150" s="145"/>
      <c r="H150" s="145"/>
      <c r="I150" s="145"/>
      <c r="J150" s="145"/>
      <c r="K150" s="146"/>
    </row>
    <row r="151" spans="1:11" s="26" customFormat="1" ht="22.5" customHeight="1">
      <c r="A151" s="22" t="s">
        <v>606</v>
      </c>
      <c r="B151" s="139" t="s">
        <v>549</v>
      </c>
      <c r="C151" s="140"/>
      <c r="D151" s="22" t="s">
        <v>113</v>
      </c>
      <c r="E151" s="22">
        <v>17</v>
      </c>
      <c r="F151" s="22">
        <v>10.8</v>
      </c>
      <c r="G151" s="22">
        <v>2.16</v>
      </c>
      <c r="H151" s="18">
        <f t="shared" si="16"/>
        <v>12.96</v>
      </c>
      <c r="I151" s="18">
        <f t="shared" si="17"/>
        <v>183.60000000000002</v>
      </c>
      <c r="J151" s="18">
        <f t="shared" si="18"/>
        <v>36.72</v>
      </c>
      <c r="K151" s="18">
        <f t="shared" si="19"/>
        <v>220.32000000000002</v>
      </c>
    </row>
    <row r="152" spans="1:11" s="26" customFormat="1" ht="22.5" customHeight="1">
      <c r="A152" s="22" t="s">
        <v>607</v>
      </c>
      <c r="B152" s="139" t="s">
        <v>551</v>
      </c>
      <c r="C152" s="140"/>
      <c r="D152" s="22" t="s">
        <v>113</v>
      </c>
      <c r="E152" s="22">
        <v>9</v>
      </c>
      <c r="F152" s="22">
        <v>5.28</v>
      </c>
      <c r="G152" s="22">
        <v>1.06</v>
      </c>
      <c r="H152" s="18">
        <f t="shared" si="16"/>
        <v>6.34</v>
      </c>
      <c r="I152" s="18">
        <f t="shared" si="17"/>
        <v>47.52</v>
      </c>
      <c r="J152" s="18">
        <f t="shared" si="18"/>
        <v>9.540000000000001</v>
      </c>
      <c r="K152" s="18">
        <f t="shared" si="19"/>
        <v>57.06</v>
      </c>
    </row>
    <row r="153" spans="1:11" s="26" customFormat="1" ht="22.5" customHeight="1">
      <c r="A153" s="22" t="s">
        <v>278</v>
      </c>
      <c r="B153" s="139" t="s">
        <v>552</v>
      </c>
      <c r="C153" s="140"/>
      <c r="D153" s="22" t="s">
        <v>113</v>
      </c>
      <c r="E153" s="22">
        <v>11</v>
      </c>
      <c r="F153" s="22">
        <v>4.8</v>
      </c>
      <c r="G153" s="22">
        <v>0.48</v>
      </c>
      <c r="H153" s="18">
        <f t="shared" si="16"/>
        <v>5.279999999999999</v>
      </c>
      <c r="I153" s="18">
        <f t="shared" si="17"/>
        <v>52.8</v>
      </c>
      <c r="J153" s="18">
        <f t="shared" si="18"/>
        <v>5.279999999999999</v>
      </c>
      <c r="K153" s="18">
        <f t="shared" si="19"/>
        <v>58.08</v>
      </c>
    </row>
    <row r="154" spans="1:11" s="26" customFormat="1" ht="22.5" customHeight="1">
      <c r="A154" s="22" t="s">
        <v>279</v>
      </c>
      <c r="B154" s="139" t="s">
        <v>284</v>
      </c>
      <c r="C154" s="140"/>
      <c r="D154" s="22" t="s">
        <v>123</v>
      </c>
      <c r="E154" s="22">
        <v>30</v>
      </c>
      <c r="F154" s="22">
        <v>6</v>
      </c>
      <c r="G154" s="22">
        <v>0.6</v>
      </c>
      <c r="H154" s="18">
        <f t="shared" si="16"/>
        <v>6.6</v>
      </c>
      <c r="I154" s="18">
        <f t="shared" si="17"/>
        <v>180</v>
      </c>
      <c r="J154" s="18">
        <f t="shared" si="18"/>
        <v>18</v>
      </c>
      <c r="K154" s="18">
        <f t="shared" si="19"/>
        <v>198</v>
      </c>
    </row>
    <row r="155" spans="1:11" s="26" customFormat="1" ht="22.5" customHeight="1">
      <c r="A155" s="22" t="s">
        <v>608</v>
      </c>
      <c r="B155" s="139" t="s">
        <v>271</v>
      </c>
      <c r="C155" s="140"/>
      <c r="D155" s="22" t="s">
        <v>123</v>
      </c>
      <c r="E155" s="22">
        <v>60</v>
      </c>
      <c r="F155" s="22">
        <v>4.4</v>
      </c>
      <c r="G155" s="22">
        <v>0.88</v>
      </c>
      <c r="H155" s="18">
        <f t="shared" si="16"/>
        <v>5.28</v>
      </c>
      <c r="I155" s="18">
        <f t="shared" si="17"/>
        <v>264</v>
      </c>
      <c r="J155" s="18">
        <f t="shared" si="18"/>
        <v>52.8</v>
      </c>
      <c r="K155" s="18">
        <f t="shared" si="19"/>
        <v>316.8</v>
      </c>
    </row>
    <row r="156" spans="1:11" s="26" customFormat="1" ht="22.5" customHeight="1">
      <c r="A156" s="22" t="s">
        <v>280</v>
      </c>
      <c r="B156" s="139" t="s">
        <v>285</v>
      </c>
      <c r="C156" s="140"/>
      <c r="D156" s="22" t="s">
        <v>123</v>
      </c>
      <c r="E156" s="22">
        <v>50</v>
      </c>
      <c r="F156" s="22">
        <v>4.48</v>
      </c>
      <c r="G156" s="22">
        <v>0.74</v>
      </c>
      <c r="H156" s="18">
        <f t="shared" si="16"/>
        <v>5.220000000000001</v>
      </c>
      <c r="I156" s="18">
        <f t="shared" si="17"/>
        <v>224.00000000000003</v>
      </c>
      <c r="J156" s="18">
        <f t="shared" si="18"/>
        <v>37</v>
      </c>
      <c r="K156" s="18">
        <f t="shared" si="19"/>
        <v>261</v>
      </c>
    </row>
    <row r="157" spans="1:11" s="26" customFormat="1" ht="22.5" customHeight="1">
      <c r="A157" s="22" t="s">
        <v>281</v>
      </c>
      <c r="B157" s="139" t="s">
        <v>286</v>
      </c>
      <c r="C157" s="140"/>
      <c r="D157" s="22" t="s">
        <v>123</v>
      </c>
      <c r="E157" s="22">
        <v>80</v>
      </c>
      <c r="F157" s="22">
        <v>2.56</v>
      </c>
      <c r="G157" s="22">
        <v>0.5</v>
      </c>
      <c r="H157" s="18">
        <f t="shared" si="16"/>
        <v>3.06</v>
      </c>
      <c r="I157" s="18">
        <f t="shared" si="17"/>
        <v>204.8</v>
      </c>
      <c r="J157" s="18">
        <f t="shared" si="18"/>
        <v>40</v>
      </c>
      <c r="K157" s="18">
        <f t="shared" si="19"/>
        <v>244.8</v>
      </c>
    </row>
    <row r="158" spans="1:11" s="26" customFormat="1" ht="22.5" customHeight="1">
      <c r="A158" s="22" t="s">
        <v>282</v>
      </c>
      <c r="B158" s="139" t="s">
        <v>287</v>
      </c>
      <c r="C158" s="140"/>
      <c r="D158" s="22" t="s">
        <v>113</v>
      </c>
      <c r="E158" s="22">
        <v>9</v>
      </c>
      <c r="F158" s="22">
        <v>369.5</v>
      </c>
      <c r="G158" s="22">
        <v>18.48</v>
      </c>
      <c r="H158" s="18">
        <f t="shared" si="16"/>
        <v>387.98</v>
      </c>
      <c r="I158" s="18">
        <f t="shared" si="17"/>
        <v>3325.5</v>
      </c>
      <c r="J158" s="18">
        <f t="shared" si="18"/>
        <v>166.32</v>
      </c>
      <c r="K158" s="18">
        <f t="shared" si="19"/>
        <v>3491.82</v>
      </c>
    </row>
    <row r="159" spans="1:11" s="26" customFormat="1" ht="22.5" customHeight="1">
      <c r="A159" s="22" t="s">
        <v>283</v>
      </c>
      <c r="B159" s="139" t="s">
        <v>288</v>
      </c>
      <c r="C159" s="140"/>
      <c r="D159" s="22" t="s">
        <v>273</v>
      </c>
      <c r="E159" s="22">
        <v>8</v>
      </c>
      <c r="F159" s="22">
        <v>212.8</v>
      </c>
      <c r="G159" s="22">
        <v>10.64</v>
      </c>
      <c r="H159" s="18">
        <f t="shared" si="16"/>
        <v>223.44</v>
      </c>
      <c r="I159" s="18">
        <f t="shared" si="17"/>
        <v>1702.4</v>
      </c>
      <c r="J159" s="18">
        <f t="shared" si="18"/>
        <v>85.12</v>
      </c>
      <c r="K159" s="18">
        <f t="shared" si="19"/>
        <v>1787.52</v>
      </c>
    </row>
    <row r="160" spans="1:11" s="26" customFormat="1" ht="22.5" customHeight="1">
      <c r="A160" s="22" t="s">
        <v>609</v>
      </c>
      <c r="B160" s="139" t="s">
        <v>289</v>
      </c>
      <c r="C160" s="140"/>
      <c r="D160" s="22" t="s">
        <v>113</v>
      </c>
      <c r="E160" s="22">
        <v>1</v>
      </c>
      <c r="F160" s="22">
        <v>48.5</v>
      </c>
      <c r="G160" s="22">
        <v>4.85</v>
      </c>
      <c r="H160" s="18">
        <f t="shared" si="16"/>
        <v>53.35</v>
      </c>
      <c r="I160" s="18">
        <f t="shared" si="17"/>
        <v>48.5</v>
      </c>
      <c r="J160" s="18">
        <f t="shared" si="18"/>
        <v>4.85</v>
      </c>
      <c r="K160" s="18">
        <f t="shared" si="19"/>
        <v>53.35</v>
      </c>
    </row>
    <row r="161" spans="1:11" s="26" customFormat="1" ht="10.5" customHeight="1">
      <c r="A161" s="22" t="s">
        <v>610</v>
      </c>
      <c r="B161" s="139" t="s">
        <v>290</v>
      </c>
      <c r="C161" s="140"/>
      <c r="D161" s="22" t="s">
        <v>273</v>
      </c>
      <c r="E161" s="22">
        <v>1</v>
      </c>
      <c r="F161" s="22">
        <v>2464</v>
      </c>
      <c r="G161" s="22">
        <v>650</v>
      </c>
      <c r="H161" s="18">
        <f t="shared" si="16"/>
        <v>3114</v>
      </c>
      <c r="I161" s="18">
        <f t="shared" si="17"/>
        <v>2464</v>
      </c>
      <c r="J161" s="18">
        <f t="shared" si="18"/>
        <v>650</v>
      </c>
      <c r="K161" s="18">
        <f t="shared" si="19"/>
        <v>3114</v>
      </c>
    </row>
    <row r="162" spans="1:11" s="26" customFormat="1" ht="22.5" customHeight="1" thickBot="1">
      <c r="A162" s="162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</row>
    <row r="163" spans="1:11" s="26" customFormat="1" ht="17.25" customHeight="1" thickBot="1">
      <c r="A163" s="31">
        <v>18</v>
      </c>
      <c r="B163" s="137" t="s">
        <v>148</v>
      </c>
      <c r="C163" s="138"/>
      <c r="D163" s="12"/>
      <c r="E163" s="12"/>
      <c r="F163" s="12"/>
      <c r="G163" s="12"/>
      <c r="H163" s="29">
        <v>0.168</v>
      </c>
      <c r="I163" s="12"/>
      <c r="J163" s="12"/>
      <c r="K163" s="16">
        <f>SUM(K165:K189)</f>
        <v>385050</v>
      </c>
    </row>
    <row r="164" spans="1:11" s="26" customFormat="1" ht="22.5" customHeight="1">
      <c r="A164" s="171" t="s">
        <v>189</v>
      </c>
      <c r="B164" s="172"/>
      <c r="C164" s="172"/>
      <c r="D164" s="172"/>
      <c r="E164" s="172"/>
      <c r="F164" s="172"/>
      <c r="G164" s="172"/>
      <c r="H164" s="172"/>
      <c r="I164" s="172"/>
      <c r="J164" s="172"/>
      <c r="K164" s="173"/>
    </row>
    <row r="165" spans="1:11" s="26" customFormat="1" ht="22.5" customHeight="1">
      <c r="A165" s="18" t="s">
        <v>212</v>
      </c>
      <c r="B165" s="139" t="s">
        <v>315</v>
      </c>
      <c r="C165" s="140"/>
      <c r="D165" s="18" t="s">
        <v>113</v>
      </c>
      <c r="E165" s="18">
        <v>1</v>
      </c>
      <c r="F165" s="18">
        <v>72000</v>
      </c>
      <c r="G165" s="18">
        <v>5000</v>
      </c>
      <c r="H165" s="18">
        <f aca="true" t="shared" si="20" ref="H165:H189">SUM(F165:G165)</f>
        <v>77000</v>
      </c>
      <c r="I165" s="18">
        <f aca="true" t="shared" si="21" ref="I165:I189">F165*E165</f>
        <v>72000</v>
      </c>
      <c r="J165" s="18">
        <f aca="true" t="shared" si="22" ref="J165:J189">G165*E165</f>
        <v>5000</v>
      </c>
      <c r="K165" s="18">
        <f aca="true" t="shared" si="23" ref="K165:K189">J165+I165</f>
        <v>77000</v>
      </c>
    </row>
    <row r="166" spans="1:11" s="26" customFormat="1" ht="22.5" customHeight="1">
      <c r="A166" s="18" t="s">
        <v>213</v>
      </c>
      <c r="B166" s="139" t="s">
        <v>316</v>
      </c>
      <c r="C166" s="140"/>
      <c r="D166" s="18" t="s">
        <v>113</v>
      </c>
      <c r="E166" s="18">
        <v>2</v>
      </c>
      <c r="F166" s="18">
        <v>2800</v>
      </c>
      <c r="G166" s="18">
        <v>500</v>
      </c>
      <c r="H166" s="18">
        <f t="shared" si="20"/>
        <v>3300</v>
      </c>
      <c r="I166" s="18">
        <f t="shared" si="21"/>
        <v>5600</v>
      </c>
      <c r="J166" s="18">
        <f t="shared" si="22"/>
        <v>1000</v>
      </c>
      <c r="K166" s="18">
        <f t="shared" si="23"/>
        <v>6600</v>
      </c>
    </row>
    <row r="167" spans="1:11" s="26" customFormat="1" ht="22.5" customHeight="1">
      <c r="A167" s="18" t="s">
        <v>214</v>
      </c>
      <c r="B167" s="139" t="s">
        <v>317</v>
      </c>
      <c r="C167" s="140"/>
      <c r="D167" s="18" t="s">
        <v>113</v>
      </c>
      <c r="E167" s="18">
        <v>2</v>
      </c>
      <c r="F167" s="18">
        <v>3800</v>
      </c>
      <c r="G167" s="18">
        <v>500</v>
      </c>
      <c r="H167" s="18">
        <f t="shared" si="20"/>
        <v>4300</v>
      </c>
      <c r="I167" s="18">
        <f t="shared" si="21"/>
        <v>7600</v>
      </c>
      <c r="J167" s="18">
        <f t="shared" si="22"/>
        <v>1000</v>
      </c>
      <c r="K167" s="18">
        <f t="shared" si="23"/>
        <v>8600</v>
      </c>
    </row>
    <row r="168" spans="1:11" s="26" customFormat="1" ht="22.5" customHeight="1">
      <c r="A168" s="18" t="s">
        <v>215</v>
      </c>
      <c r="B168" s="139" t="s">
        <v>318</v>
      </c>
      <c r="C168" s="140"/>
      <c r="D168" s="18" t="s">
        <v>113</v>
      </c>
      <c r="E168" s="18">
        <v>6</v>
      </c>
      <c r="F168" s="18">
        <v>2500</v>
      </c>
      <c r="G168" s="18">
        <v>150</v>
      </c>
      <c r="H168" s="18">
        <f t="shared" si="20"/>
        <v>2650</v>
      </c>
      <c r="I168" s="18">
        <f t="shared" si="21"/>
        <v>15000</v>
      </c>
      <c r="J168" s="18">
        <f t="shared" si="22"/>
        <v>900</v>
      </c>
      <c r="K168" s="18">
        <f t="shared" si="23"/>
        <v>15900</v>
      </c>
    </row>
    <row r="169" spans="1:11" s="26" customFormat="1" ht="22.5" customHeight="1">
      <c r="A169" s="18" t="s">
        <v>216</v>
      </c>
      <c r="B169" s="139" t="s">
        <v>319</v>
      </c>
      <c r="C169" s="140"/>
      <c r="D169" s="18" t="s">
        <v>113</v>
      </c>
      <c r="E169" s="18">
        <v>49</v>
      </c>
      <c r="F169" s="18">
        <v>1000</v>
      </c>
      <c r="G169" s="18">
        <v>100</v>
      </c>
      <c r="H169" s="18">
        <f t="shared" si="20"/>
        <v>1100</v>
      </c>
      <c r="I169" s="18">
        <f t="shared" si="21"/>
        <v>49000</v>
      </c>
      <c r="J169" s="18">
        <f t="shared" si="22"/>
        <v>4900</v>
      </c>
      <c r="K169" s="18">
        <f t="shared" si="23"/>
        <v>53900</v>
      </c>
    </row>
    <row r="170" spans="1:11" s="26" customFormat="1" ht="22.5" customHeight="1">
      <c r="A170" s="18" t="s">
        <v>217</v>
      </c>
      <c r="B170" s="139" t="s">
        <v>320</v>
      </c>
      <c r="C170" s="140"/>
      <c r="D170" s="18" t="s">
        <v>113</v>
      </c>
      <c r="E170" s="18">
        <v>2</v>
      </c>
      <c r="F170" s="18">
        <v>5800</v>
      </c>
      <c r="G170" s="18">
        <v>300</v>
      </c>
      <c r="H170" s="18">
        <f t="shared" si="20"/>
        <v>6100</v>
      </c>
      <c r="I170" s="18">
        <f t="shared" si="21"/>
        <v>11600</v>
      </c>
      <c r="J170" s="18">
        <f t="shared" si="22"/>
        <v>600</v>
      </c>
      <c r="K170" s="18">
        <f t="shared" si="23"/>
        <v>12200</v>
      </c>
    </row>
    <row r="171" spans="1:11" s="26" customFormat="1" ht="22.5" customHeight="1">
      <c r="A171" s="18" t="s">
        <v>218</v>
      </c>
      <c r="B171" s="139" t="s">
        <v>321</v>
      </c>
      <c r="C171" s="140"/>
      <c r="D171" s="18" t="s">
        <v>113</v>
      </c>
      <c r="E171" s="18">
        <v>1</v>
      </c>
      <c r="F171" s="18">
        <v>2400</v>
      </c>
      <c r="G171" s="18">
        <v>300</v>
      </c>
      <c r="H171" s="18">
        <f t="shared" si="20"/>
        <v>2700</v>
      </c>
      <c r="I171" s="18">
        <f t="shared" si="21"/>
        <v>2400</v>
      </c>
      <c r="J171" s="18">
        <f t="shared" si="22"/>
        <v>300</v>
      </c>
      <c r="K171" s="18">
        <f t="shared" si="23"/>
        <v>2700</v>
      </c>
    </row>
    <row r="172" spans="1:11" s="26" customFormat="1" ht="17.25" customHeight="1">
      <c r="A172" s="18" t="s">
        <v>219</v>
      </c>
      <c r="B172" s="139" t="s">
        <v>322</v>
      </c>
      <c r="C172" s="140"/>
      <c r="D172" s="18" t="s">
        <v>273</v>
      </c>
      <c r="E172" s="18">
        <v>27</v>
      </c>
      <c r="F172" s="18">
        <v>250</v>
      </c>
      <c r="G172" s="18">
        <v>40</v>
      </c>
      <c r="H172" s="18">
        <f t="shared" si="20"/>
        <v>290</v>
      </c>
      <c r="I172" s="18">
        <f t="shared" si="21"/>
        <v>6750</v>
      </c>
      <c r="J172" s="18">
        <f t="shared" si="22"/>
        <v>1080</v>
      </c>
      <c r="K172" s="18">
        <f t="shared" si="23"/>
        <v>7830</v>
      </c>
    </row>
    <row r="173" spans="1:11" s="26" customFormat="1" ht="22.5" customHeight="1">
      <c r="A173" s="144" t="s">
        <v>190</v>
      </c>
      <c r="B173" s="145"/>
      <c r="C173" s="145"/>
      <c r="D173" s="145"/>
      <c r="E173" s="145"/>
      <c r="F173" s="145"/>
      <c r="G173" s="145"/>
      <c r="H173" s="145"/>
      <c r="I173" s="145"/>
      <c r="J173" s="145"/>
      <c r="K173" s="146"/>
    </row>
    <row r="174" spans="1:11" s="26" customFormat="1" ht="22.5" customHeight="1">
      <c r="A174" s="18" t="s">
        <v>291</v>
      </c>
      <c r="B174" s="139" t="s">
        <v>313</v>
      </c>
      <c r="C174" s="140"/>
      <c r="D174" s="18" t="s">
        <v>273</v>
      </c>
      <c r="E174" s="18">
        <v>1</v>
      </c>
      <c r="F174" s="18">
        <v>4200</v>
      </c>
      <c r="G174" s="18">
        <v>1200</v>
      </c>
      <c r="H174" s="18">
        <f t="shared" si="20"/>
        <v>5400</v>
      </c>
      <c r="I174" s="18">
        <f t="shared" si="21"/>
        <v>4200</v>
      </c>
      <c r="J174" s="18">
        <f t="shared" si="22"/>
        <v>1200</v>
      </c>
      <c r="K174" s="18">
        <f t="shared" si="23"/>
        <v>5400</v>
      </c>
    </row>
    <row r="175" spans="1:11" s="26" customFormat="1" ht="17.25" customHeight="1">
      <c r="A175" s="18" t="s">
        <v>292</v>
      </c>
      <c r="B175" s="139" t="s">
        <v>314</v>
      </c>
      <c r="C175" s="140"/>
      <c r="D175" s="18" t="s">
        <v>273</v>
      </c>
      <c r="E175" s="18">
        <v>1</v>
      </c>
      <c r="F175" s="18">
        <v>4000</v>
      </c>
      <c r="G175" s="18">
        <v>1800</v>
      </c>
      <c r="H175" s="18">
        <f t="shared" si="20"/>
        <v>5800</v>
      </c>
      <c r="I175" s="18">
        <f t="shared" si="21"/>
        <v>4000</v>
      </c>
      <c r="J175" s="18">
        <f t="shared" si="22"/>
        <v>1800</v>
      </c>
      <c r="K175" s="18">
        <f t="shared" si="23"/>
        <v>5800</v>
      </c>
    </row>
    <row r="176" spans="1:11" s="26" customFormat="1" ht="22.5" customHeight="1">
      <c r="A176" s="144" t="s">
        <v>191</v>
      </c>
      <c r="B176" s="145"/>
      <c r="C176" s="145"/>
      <c r="D176" s="145"/>
      <c r="E176" s="145"/>
      <c r="F176" s="145"/>
      <c r="G176" s="145"/>
      <c r="H176" s="145"/>
      <c r="I176" s="145"/>
      <c r="J176" s="145"/>
      <c r="K176" s="146"/>
    </row>
    <row r="177" spans="1:11" s="26" customFormat="1" ht="22.5" customHeight="1">
      <c r="A177" s="18" t="s">
        <v>293</v>
      </c>
      <c r="B177" s="139" t="s">
        <v>308</v>
      </c>
      <c r="C177" s="140"/>
      <c r="D177" s="18" t="s">
        <v>273</v>
      </c>
      <c r="E177" s="18">
        <v>1</v>
      </c>
      <c r="F177" s="18">
        <v>38000</v>
      </c>
      <c r="G177" s="18">
        <v>10000</v>
      </c>
      <c r="H177" s="18">
        <f t="shared" si="20"/>
        <v>48000</v>
      </c>
      <c r="I177" s="18">
        <f t="shared" si="21"/>
        <v>38000</v>
      </c>
      <c r="J177" s="18">
        <f t="shared" si="22"/>
        <v>10000</v>
      </c>
      <c r="K177" s="18">
        <f t="shared" si="23"/>
        <v>48000</v>
      </c>
    </row>
    <row r="178" spans="1:11" s="26" customFormat="1" ht="22.5" customHeight="1">
      <c r="A178" s="18" t="s">
        <v>294</v>
      </c>
      <c r="B178" s="139" t="s">
        <v>309</v>
      </c>
      <c r="C178" s="140"/>
      <c r="D178" s="18" t="s">
        <v>273</v>
      </c>
      <c r="E178" s="18">
        <v>1</v>
      </c>
      <c r="F178" s="18">
        <v>18000</v>
      </c>
      <c r="G178" s="18">
        <v>4000</v>
      </c>
      <c r="H178" s="18">
        <f t="shared" si="20"/>
        <v>22000</v>
      </c>
      <c r="I178" s="18">
        <f t="shared" si="21"/>
        <v>18000</v>
      </c>
      <c r="J178" s="18">
        <f t="shared" si="22"/>
        <v>4000</v>
      </c>
      <c r="K178" s="18">
        <f t="shared" si="23"/>
        <v>22000</v>
      </c>
    </row>
    <row r="179" spans="1:11" s="26" customFormat="1" ht="22.5" customHeight="1">
      <c r="A179" s="18" t="s">
        <v>295</v>
      </c>
      <c r="B179" s="139" t="s">
        <v>310</v>
      </c>
      <c r="C179" s="140"/>
      <c r="D179" s="18" t="s">
        <v>273</v>
      </c>
      <c r="E179" s="18">
        <v>1</v>
      </c>
      <c r="F179" s="18">
        <v>1000</v>
      </c>
      <c r="G179" s="18">
        <v>500</v>
      </c>
      <c r="H179" s="18">
        <f t="shared" si="20"/>
        <v>1500</v>
      </c>
      <c r="I179" s="18">
        <f t="shared" si="21"/>
        <v>1000</v>
      </c>
      <c r="J179" s="18">
        <f t="shared" si="22"/>
        <v>500</v>
      </c>
      <c r="K179" s="18">
        <f t="shared" si="23"/>
        <v>1500</v>
      </c>
    </row>
    <row r="180" spans="1:11" s="26" customFormat="1" ht="22.5" customHeight="1">
      <c r="A180" s="18" t="s">
        <v>296</v>
      </c>
      <c r="B180" s="139" t="s">
        <v>311</v>
      </c>
      <c r="C180" s="140"/>
      <c r="D180" s="18" t="s">
        <v>273</v>
      </c>
      <c r="E180" s="18">
        <v>1</v>
      </c>
      <c r="F180" s="18">
        <v>4000</v>
      </c>
      <c r="G180" s="18">
        <v>1200</v>
      </c>
      <c r="H180" s="18">
        <f t="shared" si="20"/>
        <v>5200</v>
      </c>
      <c r="I180" s="18">
        <f t="shared" si="21"/>
        <v>4000</v>
      </c>
      <c r="J180" s="18">
        <f t="shared" si="22"/>
        <v>1200</v>
      </c>
      <c r="K180" s="18">
        <f t="shared" si="23"/>
        <v>5200</v>
      </c>
    </row>
    <row r="181" spans="1:11" s="26" customFormat="1" ht="17.25" customHeight="1">
      <c r="A181" s="18" t="s">
        <v>297</v>
      </c>
      <c r="B181" s="139" t="s">
        <v>312</v>
      </c>
      <c r="C181" s="140"/>
      <c r="D181" s="18" t="s">
        <v>273</v>
      </c>
      <c r="E181" s="18">
        <v>1</v>
      </c>
      <c r="F181" s="18">
        <v>500</v>
      </c>
      <c r="G181" s="18">
        <v>120</v>
      </c>
      <c r="H181" s="18">
        <f t="shared" si="20"/>
        <v>620</v>
      </c>
      <c r="I181" s="18">
        <f t="shared" si="21"/>
        <v>500</v>
      </c>
      <c r="J181" s="18">
        <f t="shared" si="22"/>
        <v>120</v>
      </c>
      <c r="K181" s="18">
        <f t="shared" si="23"/>
        <v>620</v>
      </c>
    </row>
    <row r="182" spans="1:11" s="26" customFormat="1" ht="22.5" customHeight="1">
      <c r="A182" s="144" t="s">
        <v>192</v>
      </c>
      <c r="B182" s="145"/>
      <c r="C182" s="145"/>
      <c r="D182" s="145"/>
      <c r="E182" s="145"/>
      <c r="F182" s="145"/>
      <c r="G182" s="145"/>
      <c r="H182" s="145"/>
      <c r="I182" s="145"/>
      <c r="J182" s="145"/>
      <c r="K182" s="146"/>
    </row>
    <row r="183" spans="1:11" s="26" customFormat="1" ht="22.5" customHeight="1">
      <c r="A183" s="18" t="s">
        <v>298</v>
      </c>
      <c r="B183" s="139" t="s">
        <v>305</v>
      </c>
      <c r="C183" s="140"/>
      <c r="D183" s="18" t="s">
        <v>273</v>
      </c>
      <c r="E183" s="18">
        <v>55</v>
      </c>
      <c r="F183" s="18">
        <v>200</v>
      </c>
      <c r="G183" s="18">
        <v>30</v>
      </c>
      <c r="H183" s="18">
        <f t="shared" si="20"/>
        <v>230</v>
      </c>
      <c r="I183" s="18">
        <f t="shared" si="21"/>
        <v>11000</v>
      </c>
      <c r="J183" s="18">
        <f t="shared" si="22"/>
        <v>1650</v>
      </c>
      <c r="K183" s="18">
        <f t="shared" si="23"/>
        <v>12650</v>
      </c>
    </row>
    <row r="184" spans="1:11" s="26" customFormat="1" ht="22.5" customHeight="1">
      <c r="A184" s="18" t="s">
        <v>299</v>
      </c>
      <c r="B184" s="139" t="s">
        <v>306</v>
      </c>
      <c r="C184" s="140"/>
      <c r="D184" s="18" t="s">
        <v>273</v>
      </c>
      <c r="E184" s="18">
        <v>55</v>
      </c>
      <c r="F184" s="18">
        <v>100</v>
      </c>
      <c r="G184" s="18">
        <v>30</v>
      </c>
      <c r="H184" s="18">
        <f t="shared" si="20"/>
        <v>130</v>
      </c>
      <c r="I184" s="18">
        <f t="shared" si="21"/>
        <v>5500</v>
      </c>
      <c r="J184" s="18">
        <f t="shared" si="22"/>
        <v>1650</v>
      </c>
      <c r="K184" s="18">
        <f t="shared" si="23"/>
        <v>7150</v>
      </c>
    </row>
    <row r="185" spans="1:11" s="26" customFormat="1" ht="17.25" customHeight="1">
      <c r="A185" s="18" t="s">
        <v>300</v>
      </c>
      <c r="B185" s="139" t="s">
        <v>307</v>
      </c>
      <c r="C185" s="140"/>
      <c r="D185" s="18" t="s">
        <v>273</v>
      </c>
      <c r="E185" s="18">
        <v>1</v>
      </c>
      <c r="F185" s="18">
        <v>48000</v>
      </c>
      <c r="G185" s="18">
        <v>12000</v>
      </c>
      <c r="H185" s="18">
        <f t="shared" si="20"/>
        <v>60000</v>
      </c>
      <c r="I185" s="18">
        <f t="shared" si="21"/>
        <v>48000</v>
      </c>
      <c r="J185" s="18">
        <f t="shared" si="22"/>
        <v>12000</v>
      </c>
      <c r="K185" s="18">
        <f t="shared" si="23"/>
        <v>60000</v>
      </c>
    </row>
    <row r="186" spans="1:11" s="26" customFormat="1" ht="22.5" customHeight="1">
      <c r="A186" s="144" t="s">
        <v>193</v>
      </c>
      <c r="B186" s="145"/>
      <c r="C186" s="145"/>
      <c r="D186" s="145"/>
      <c r="E186" s="145"/>
      <c r="F186" s="145"/>
      <c r="G186" s="145"/>
      <c r="H186" s="145"/>
      <c r="I186" s="145"/>
      <c r="J186" s="145"/>
      <c r="K186" s="146"/>
    </row>
    <row r="187" spans="1:11" s="26" customFormat="1" ht="17.25" customHeight="1">
      <c r="A187" s="18" t="s">
        <v>301</v>
      </c>
      <c r="B187" s="139" t="s">
        <v>193</v>
      </c>
      <c r="C187" s="140"/>
      <c r="D187" s="18" t="s">
        <v>40</v>
      </c>
      <c r="E187" s="18">
        <v>1</v>
      </c>
      <c r="F187" s="18">
        <v>0</v>
      </c>
      <c r="G187" s="18">
        <v>8000</v>
      </c>
      <c r="H187" s="18">
        <f t="shared" si="20"/>
        <v>8000</v>
      </c>
      <c r="I187" s="18">
        <f t="shared" si="21"/>
        <v>0</v>
      </c>
      <c r="J187" s="18">
        <f t="shared" si="22"/>
        <v>8000</v>
      </c>
      <c r="K187" s="18">
        <f t="shared" si="23"/>
        <v>8000</v>
      </c>
    </row>
    <row r="188" spans="1:11" s="26" customFormat="1" ht="22.5" customHeight="1">
      <c r="A188" s="144" t="s">
        <v>302</v>
      </c>
      <c r="B188" s="145"/>
      <c r="C188" s="145"/>
      <c r="D188" s="145"/>
      <c r="E188" s="145"/>
      <c r="F188" s="145"/>
      <c r="G188" s="145"/>
      <c r="H188" s="145"/>
      <c r="I188" s="145"/>
      <c r="J188" s="145"/>
      <c r="K188" s="146"/>
    </row>
    <row r="189" spans="1:11" s="26" customFormat="1" ht="11.25" customHeight="1">
      <c r="A189" s="22" t="s">
        <v>303</v>
      </c>
      <c r="B189" s="139" t="s">
        <v>304</v>
      </c>
      <c r="C189" s="140"/>
      <c r="D189" s="22" t="s">
        <v>273</v>
      </c>
      <c r="E189" s="22">
        <v>1</v>
      </c>
      <c r="F189" s="22">
        <v>0</v>
      </c>
      <c r="G189" s="22">
        <v>24000</v>
      </c>
      <c r="H189" s="18">
        <f t="shared" si="20"/>
        <v>24000</v>
      </c>
      <c r="I189" s="18">
        <f t="shared" si="21"/>
        <v>0</v>
      </c>
      <c r="J189" s="18">
        <f t="shared" si="22"/>
        <v>24000</v>
      </c>
      <c r="K189" s="18">
        <f t="shared" si="23"/>
        <v>24000</v>
      </c>
    </row>
    <row r="190" spans="1:11" s="26" customFormat="1" ht="22.5" customHeight="1" thickBot="1">
      <c r="A190" s="162"/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</row>
    <row r="191" spans="1:11" s="26" customFormat="1" ht="22.5" customHeight="1" thickBot="1">
      <c r="A191" s="31">
        <v>19</v>
      </c>
      <c r="B191" s="129" t="s">
        <v>149</v>
      </c>
      <c r="C191" s="130"/>
      <c r="D191" s="12"/>
      <c r="E191" s="12"/>
      <c r="F191" s="12"/>
      <c r="G191" s="12"/>
      <c r="H191" s="29">
        <v>0.0257</v>
      </c>
      <c r="I191" s="12"/>
      <c r="J191" s="12"/>
      <c r="K191" s="16">
        <v>52174.72</v>
      </c>
    </row>
    <row r="192" spans="1:11" s="26" customFormat="1" ht="22.5" customHeight="1">
      <c r="A192" s="18" t="s">
        <v>220</v>
      </c>
      <c r="B192" s="159" t="s">
        <v>222</v>
      </c>
      <c r="C192" s="160"/>
      <c r="D192" s="18" t="s">
        <v>40</v>
      </c>
      <c r="E192" s="18">
        <v>1</v>
      </c>
      <c r="F192" s="18">
        <v>10213.82</v>
      </c>
      <c r="G192" s="18">
        <v>1781.5</v>
      </c>
      <c r="H192" s="18">
        <f>SUM(F192:G192)</f>
        <v>11995.32</v>
      </c>
      <c r="I192" s="18">
        <f>F192*E192</f>
        <v>10213.82</v>
      </c>
      <c r="J192" s="18">
        <f>G192*E192</f>
        <v>1781.5</v>
      </c>
      <c r="K192" s="18">
        <f>J192+I192</f>
        <v>11995.32</v>
      </c>
    </row>
    <row r="193" spans="1:11" s="26" customFormat="1" ht="11.25" customHeight="1">
      <c r="A193" s="18" t="s">
        <v>221</v>
      </c>
      <c r="B193" s="139" t="s">
        <v>223</v>
      </c>
      <c r="C193" s="140"/>
      <c r="D193" s="18" t="s">
        <v>40</v>
      </c>
      <c r="E193" s="18">
        <v>1</v>
      </c>
      <c r="F193" s="18">
        <v>33095.81</v>
      </c>
      <c r="G193" s="18">
        <v>7083.59</v>
      </c>
      <c r="H193" s="18">
        <f>SUM(F193:G193)</f>
        <v>40179.399999999994</v>
      </c>
      <c r="I193" s="18">
        <f>F193*E193</f>
        <v>33095.81</v>
      </c>
      <c r="J193" s="18">
        <f>G193*E193</f>
        <v>7083.59</v>
      </c>
      <c r="K193" s="18">
        <f>J193+I193</f>
        <v>40179.399999999994</v>
      </c>
    </row>
    <row r="194" spans="1:11" s="26" customFormat="1" ht="22.5" customHeight="1" thickBot="1">
      <c r="A194" s="162"/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</row>
    <row r="195" spans="1:11" s="26" customFormat="1" ht="22.5" customHeight="1" thickBot="1">
      <c r="A195" s="31">
        <v>20</v>
      </c>
      <c r="B195" s="129" t="s">
        <v>150</v>
      </c>
      <c r="C195" s="130"/>
      <c r="D195" s="12"/>
      <c r="E195" s="12"/>
      <c r="F195" s="12"/>
      <c r="G195" s="12"/>
      <c r="H195" s="29">
        <v>0.0895</v>
      </c>
      <c r="I195" s="12"/>
      <c r="J195" s="12"/>
      <c r="K195" s="16">
        <v>181644.57</v>
      </c>
    </row>
    <row r="196" spans="1:11" s="26" customFormat="1" ht="22.5" customHeight="1">
      <c r="A196" s="18" t="s">
        <v>227</v>
      </c>
      <c r="B196" s="159" t="s">
        <v>247</v>
      </c>
      <c r="C196" s="160"/>
      <c r="D196" s="18" t="s">
        <v>40</v>
      </c>
      <c r="E196" s="18">
        <v>1</v>
      </c>
      <c r="F196" s="18">
        <v>8970.48</v>
      </c>
      <c r="G196" s="18">
        <v>184.22</v>
      </c>
      <c r="H196" s="18">
        <f aca="true" t="shared" si="24" ref="H196:H206">SUM(F196:G196)</f>
        <v>9154.699999999999</v>
      </c>
      <c r="I196" s="18">
        <f aca="true" t="shared" si="25" ref="I196:I209">F196*E196</f>
        <v>8970.48</v>
      </c>
      <c r="J196" s="18">
        <f aca="true" t="shared" si="26" ref="J196:J209">G196*E196</f>
        <v>184.22</v>
      </c>
      <c r="K196" s="18">
        <f aca="true" t="shared" si="27" ref="K196:K209">J196+I196</f>
        <v>9154.699999999999</v>
      </c>
    </row>
    <row r="197" spans="1:11" s="26" customFormat="1" ht="22.5" customHeight="1">
      <c r="A197" s="18" t="s">
        <v>228</v>
      </c>
      <c r="B197" s="139" t="s">
        <v>248</v>
      </c>
      <c r="C197" s="140"/>
      <c r="D197" s="18" t="s">
        <v>40</v>
      </c>
      <c r="E197" s="18">
        <v>1</v>
      </c>
      <c r="F197" s="18">
        <v>4281.08</v>
      </c>
      <c r="G197" s="18">
        <v>1012.25</v>
      </c>
      <c r="H197" s="18">
        <f t="shared" si="24"/>
        <v>5293.33</v>
      </c>
      <c r="I197" s="18">
        <f t="shared" si="25"/>
        <v>4281.08</v>
      </c>
      <c r="J197" s="18">
        <f t="shared" si="26"/>
        <v>1012.25</v>
      </c>
      <c r="K197" s="18">
        <f t="shared" si="27"/>
        <v>5293.33</v>
      </c>
    </row>
    <row r="198" spans="1:11" s="26" customFormat="1" ht="22.5" customHeight="1">
      <c r="A198" s="18" t="s">
        <v>229</v>
      </c>
      <c r="B198" s="139" t="s">
        <v>328</v>
      </c>
      <c r="C198" s="140"/>
      <c r="D198" s="18" t="s">
        <v>40</v>
      </c>
      <c r="E198" s="18">
        <v>1</v>
      </c>
      <c r="F198" s="18">
        <v>11261.3</v>
      </c>
      <c r="G198" s="18">
        <v>3640.55</v>
      </c>
      <c r="H198" s="18">
        <f t="shared" si="24"/>
        <v>14901.849999999999</v>
      </c>
      <c r="I198" s="18">
        <f t="shared" si="25"/>
        <v>11261.3</v>
      </c>
      <c r="J198" s="18">
        <f t="shared" si="26"/>
        <v>3640.55</v>
      </c>
      <c r="K198" s="18">
        <f t="shared" si="27"/>
        <v>14901.849999999999</v>
      </c>
    </row>
    <row r="199" spans="1:11" s="26" customFormat="1" ht="22.5" customHeight="1">
      <c r="A199" s="18" t="s">
        <v>230</v>
      </c>
      <c r="B199" s="139" t="s">
        <v>240</v>
      </c>
      <c r="C199" s="140"/>
      <c r="D199" s="18" t="s">
        <v>40</v>
      </c>
      <c r="E199" s="18">
        <v>1</v>
      </c>
      <c r="F199" s="18">
        <v>27948.9</v>
      </c>
      <c r="G199" s="18">
        <v>2799.35</v>
      </c>
      <c r="H199" s="18">
        <f t="shared" si="24"/>
        <v>30748.25</v>
      </c>
      <c r="I199" s="18">
        <f t="shared" si="25"/>
        <v>27948.9</v>
      </c>
      <c r="J199" s="18">
        <f t="shared" si="26"/>
        <v>2799.35</v>
      </c>
      <c r="K199" s="18">
        <f t="shared" si="27"/>
        <v>30748.25</v>
      </c>
    </row>
    <row r="200" spans="1:11" s="26" customFormat="1" ht="22.5" customHeight="1">
      <c r="A200" s="18" t="s">
        <v>231</v>
      </c>
      <c r="B200" s="139" t="s">
        <v>241</v>
      </c>
      <c r="C200" s="140"/>
      <c r="D200" s="18" t="s">
        <v>40</v>
      </c>
      <c r="E200" s="18">
        <v>1</v>
      </c>
      <c r="F200" s="18">
        <v>0</v>
      </c>
      <c r="G200" s="18">
        <v>3594.25</v>
      </c>
      <c r="H200" s="18">
        <f t="shared" si="24"/>
        <v>3594.25</v>
      </c>
      <c r="I200" s="18">
        <f t="shared" si="25"/>
        <v>0</v>
      </c>
      <c r="J200" s="18">
        <f t="shared" si="26"/>
        <v>3594.25</v>
      </c>
      <c r="K200" s="18">
        <f t="shared" si="27"/>
        <v>3594.25</v>
      </c>
    </row>
    <row r="201" spans="1:11" s="26" customFormat="1" ht="22.5" customHeight="1">
      <c r="A201" s="18" t="s">
        <v>232</v>
      </c>
      <c r="B201" s="139" t="s">
        <v>246</v>
      </c>
      <c r="C201" s="140"/>
      <c r="D201" s="18" t="s">
        <v>40</v>
      </c>
      <c r="E201" s="18">
        <v>1</v>
      </c>
      <c r="F201" s="18">
        <v>403.3</v>
      </c>
      <c r="G201" s="18">
        <v>68.65</v>
      </c>
      <c r="H201" s="18">
        <f t="shared" si="24"/>
        <v>471.95000000000005</v>
      </c>
      <c r="I201" s="18">
        <f t="shared" si="25"/>
        <v>403.3</v>
      </c>
      <c r="J201" s="18">
        <f t="shared" si="26"/>
        <v>68.65</v>
      </c>
      <c r="K201" s="18">
        <f t="shared" si="27"/>
        <v>471.95000000000005</v>
      </c>
    </row>
    <row r="202" spans="1:11" s="26" customFormat="1" ht="22.5" customHeight="1">
      <c r="A202" s="18" t="s">
        <v>233</v>
      </c>
      <c r="B202" s="139" t="s">
        <v>325</v>
      </c>
      <c r="C202" s="140"/>
      <c r="D202" s="18" t="s">
        <v>40</v>
      </c>
      <c r="E202" s="18">
        <v>1</v>
      </c>
      <c r="F202" s="18">
        <v>4731.2</v>
      </c>
      <c r="G202" s="18">
        <v>709.68</v>
      </c>
      <c r="H202" s="18">
        <f t="shared" si="24"/>
        <v>5440.88</v>
      </c>
      <c r="I202" s="18">
        <f t="shared" si="25"/>
        <v>4731.2</v>
      </c>
      <c r="J202" s="18">
        <f t="shared" si="26"/>
        <v>709.68</v>
      </c>
      <c r="K202" s="18">
        <f t="shared" si="27"/>
        <v>5440.88</v>
      </c>
    </row>
    <row r="203" spans="1:11" s="26" customFormat="1" ht="22.5" customHeight="1">
      <c r="A203" s="18" t="s">
        <v>234</v>
      </c>
      <c r="B203" s="139" t="s">
        <v>327</v>
      </c>
      <c r="C203" s="140"/>
      <c r="D203" s="18" t="s">
        <v>40</v>
      </c>
      <c r="E203" s="18">
        <v>1</v>
      </c>
      <c r="F203" s="18">
        <v>10320.7</v>
      </c>
      <c r="G203" s="18">
        <v>1519.9</v>
      </c>
      <c r="H203" s="18">
        <f t="shared" si="24"/>
        <v>11840.6</v>
      </c>
      <c r="I203" s="18">
        <f t="shared" si="25"/>
        <v>10320.7</v>
      </c>
      <c r="J203" s="18">
        <f t="shared" si="26"/>
        <v>1519.9</v>
      </c>
      <c r="K203" s="18">
        <f t="shared" si="27"/>
        <v>11840.6</v>
      </c>
    </row>
    <row r="204" spans="1:11" s="26" customFormat="1" ht="22.5" customHeight="1">
      <c r="A204" s="18" t="s">
        <v>235</v>
      </c>
      <c r="B204" s="139" t="s">
        <v>243</v>
      </c>
      <c r="C204" s="140"/>
      <c r="D204" s="18" t="s">
        <v>40</v>
      </c>
      <c r="E204" s="18">
        <v>1</v>
      </c>
      <c r="F204" s="18">
        <v>10596.8</v>
      </c>
      <c r="G204" s="18">
        <v>529.85</v>
      </c>
      <c r="H204" s="18">
        <f t="shared" si="24"/>
        <v>11126.65</v>
      </c>
      <c r="I204" s="18">
        <f t="shared" si="25"/>
        <v>10596.8</v>
      </c>
      <c r="J204" s="18">
        <f t="shared" si="26"/>
        <v>529.85</v>
      </c>
      <c r="K204" s="18">
        <f t="shared" si="27"/>
        <v>11126.65</v>
      </c>
    </row>
    <row r="205" spans="1:11" s="26" customFormat="1" ht="22.5" customHeight="1">
      <c r="A205" s="18" t="s">
        <v>236</v>
      </c>
      <c r="B205" s="139" t="s">
        <v>244</v>
      </c>
      <c r="C205" s="140"/>
      <c r="D205" s="18" t="s">
        <v>40</v>
      </c>
      <c r="E205" s="18">
        <v>1</v>
      </c>
      <c r="F205" s="18">
        <v>42850.72</v>
      </c>
      <c r="G205" s="18">
        <v>3139.34</v>
      </c>
      <c r="H205" s="18">
        <f t="shared" si="24"/>
        <v>45990.06</v>
      </c>
      <c r="I205" s="18">
        <f t="shared" si="25"/>
        <v>42850.72</v>
      </c>
      <c r="J205" s="18">
        <f t="shared" si="26"/>
        <v>3139.34</v>
      </c>
      <c r="K205" s="18">
        <f t="shared" si="27"/>
        <v>45990.06</v>
      </c>
    </row>
    <row r="206" spans="1:11" s="26" customFormat="1" ht="22.5" customHeight="1">
      <c r="A206" s="18" t="s">
        <v>237</v>
      </c>
      <c r="B206" s="139" t="s">
        <v>245</v>
      </c>
      <c r="C206" s="140"/>
      <c r="D206" s="18" t="s">
        <v>40</v>
      </c>
      <c r="E206" s="18">
        <v>1</v>
      </c>
      <c r="F206" s="18">
        <v>10461.54</v>
      </c>
      <c r="G206" s="18">
        <v>1259.27</v>
      </c>
      <c r="H206" s="18">
        <f t="shared" si="24"/>
        <v>11720.810000000001</v>
      </c>
      <c r="I206" s="18">
        <f t="shared" si="25"/>
        <v>10461.54</v>
      </c>
      <c r="J206" s="18">
        <f t="shared" si="26"/>
        <v>1259.27</v>
      </c>
      <c r="K206" s="18">
        <f t="shared" si="27"/>
        <v>11720.810000000001</v>
      </c>
    </row>
    <row r="207" spans="1:11" s="26" customFormat="1" ht="22.5" customHeight="1">
      <c r="A207" s="18" t="s">
        <v>238</v>
      </c>
      <c r="B207" s="139" t="s">
        <v>326</v>
      </c>
      <c r="C207" s="140"/>
      <c r="D207" s="18" t="s">
        <v>40</v>
      </c>
      <c r="E207" s="18">
        <v>1</v>
      </c>
      <c r="F207" s="18">
        <v>5670.72</v>
      </c>
      <c r="G207" s="18">
        <v>567.07</v>
      </c>
      <c r="H207" s="18">
        <f>SUM(F207:G207)</f>
        <v>6237.79</v>
      </c>
      <c r="I207" s="18">
        <f t="shared" si="25"/>
        <v>5670.72</v>
      </c>
      <c r="J207" s="18">
        <f t="shared" si="26"/>
        <v>567.07</v>
      </c>
      <c r="K207" s="18">
        <f t="shared" si="27"/>
        <v>6237.79</v>
      </c>
    </row>
    <row r="208" spans="1:11" s="26" customFormat="1" ht="22.5" customHeight="1">
      <c r="A208" s="18" t="s">
        <v>239</v>
      </c>
      <c r="B208" s="139" t="s">
        <v>553</v>
      </c>
      <c r="C208" s="140"/>
      <c r="D208" s="18" t="s">
        <v>323</v>
      </c>
      <c r="E208" s="18">
        <v>19</v>
      </c>
      <c r="F208" s="18">
        <v>69.5</v>
      </c>
      <c r="G208" s="18">
        <v>6.95</v>
      </c>
      <c r="H208" s="18">
        <f>SUM(F208:G208)</f>
        <v>76.45</v>
      </c>
      <c r="I208" s="18">
        <f t="shared" si="25"/>
        <v>1320.5</v>
      </c>
      <c r="J208" s="18">
        <f t="shared" si="26"/>
        <v>132.05</v>
      </c>
      <c r="K208" s="18">
        <f t="shared" si="27"/>
        <v>1452.55</v>
      </c>
    </row>
    <row r="209" spans="1:11" s="26" customFormat="1" ht="10.5" customHeight="1">
      <c r="A209" s="18" t="s">
        <v>378</v>
      </c>
      <c r="B209" s="139" t="s">
        <v>324</v>
      </c>
      <c r="C209" s="140"/>
      <c r="D209" s="18" t="s">
        <v>40</v>
      </c>
      <c r="E209" s="18">
        <v>1</v>
      </c>
      <c r="F209" s="18">
        <v>21480.8</v>
      </c>
      <c r="G209" s="18">
        <v>2190.1</v>
      </c>
      <c r="H209" s="18">
        <f>SUM(F209:G209)</f>
        <v>23670.899999999998</v>
      </c>
      <c r="I209" s="18">
        <f t="shared" si="25"/>
        <v>21480.8</v>
      </c>
      <c r="J209" s="18">
        <f t="shared" si="26"/>
        <v>2190.1</v>
      </c>
      <c r="K209" s="18">
        <f t="shared" si="27"/>
        <v>23670.899999999998</v>
      </c>
    </row>
    <row r="210" spans="1:11" s="26" customFormat="1" ht="22.5" customHeight="1" thickBot="1">
      <c r="A210" s="147"/>
      <c r="B210" s="147"/>
      <c r="C210" s="147"/>
      <c r="D210" s="147"/>
      <c r="E210" s="147"/>
      <c r="F210" s="147"/>
      <c r="G210" s="147"/>
      <c r="H210" s="147"/>
      <c r="I210" s="147"/>
      <c r="J210" s="147"/>
      <c r="K210" s="147"/>
    </row>
    <row r="211" spans="1:11" s="26" customFormat="1" ht="17.25" customHeight="1" thickBot="1">
      <c r="A211" s="31">
        <v>21</v>
      </c>
      <c r="B211" s="129" t="s">
        <v>151</v>
      </c>
      <c r="C211" s="130"/>
      <c r="D211" s="12"/>
      <c r="E211" s="12"/>
      <c r="F211" s="12"/>
      <c r="G211" s="12"/>
      <c r="H211" s="29">
        <v>0.0249</v>
      </c>
      <c r="I211" s="12"/>
      <c r="J211" s="12"/>
      <c r="K211" s="16">
        <v>50441.72</v>
      </c>
    </row>
    <row r="212" spans="1:11" s="26" customFormat="1" ht="22.5" customHeight="1">
      <c r="A212" s="171" t="s">
        <v>329</v>
      </c>
      <c r="B212" s="172"/>
      <c r="C212" s="172"/>
      <c r="D212" s="172"/>
      <c r="E212" s="172"/>
      <c r="F212" s="172"/>
      <c r="G212" s="172"/>
      <c r="H212" s="172"/>
      <c r="I212" s="172"/>
      <c r="J212" s="172"/>
      <c r="K212" s="173"/>
    </row>
    <row r="213" spans="1:11" s="26" customFormat="1" ht="22.5" customHeight="1">
      <c r="A213" s="22" t="s">
        <v>330</v>
      </c>
      <c r="B213" s="139" t="s">
        <v>331</v>
      </c>
      <c r="C213" s="140"/>
      <c r="D213" s="22" t="s">
        <v>40</v>
      </c>
      <c r="E213" s="22">
        <v>1</v>
      </c>
      <c r="F213" s="22">
        <v>693</v>
      </c>
      <c r="G213" s="22">
        <v>73.62</v>
      </c>
      <c r="H213" s="18">
        <f aca="true" t="shared" si="28" ref="H213:H235">SUM(F213:G213)</f>
        <v>766.62</v>
      </c>
      <c r="I213" s="18">
        <f aca="true" t="shared" si="29" ref="I213:I218">F213*E213</f>
        <v>693</v>
      </c>
      <c r="J213" s="18">
        <f aca="true" t="shared" si="30" ref="J213:J235">G213*E213</f>
        <v>73.62</v>
      </c>
      <c r="K213" s="18">
        <f aca="true" t="shared" si="31" ref="K213:K235">J213+I213</f>
        <v>766.62</v>
      </c>
    </row>
    <row r="214" spans="1:11" s="26" customFormat="1" ht="22.5" customHeight="1">
      <c r="A214" s="22" t="s">
        <v>332</v>
      </c>
      <c r="B214" s="139" t="s">
        <v>333</v>
      </c>
      <c r="C214" s="140"/>
      <c r="D214" s="22" t="s">
        <v>40</v>
      </c>
      <c r="E214" s="22">
        <v>1</v>
      </c>
      <c r="F214" s="22">
        <v>422.08</v>
      </c>
      <c r="G214" s="22">
        <v>187.82</v>
      </c>
      <c r="H214" s="18">
        <f t="shared" si="28"/>
        <v>609.9</v>
      </c>
      <c r="I214" s="18">
        <f t="shared" si="29"/>
        <v>422.08</v>
      </c>
      <c r="J214" s="18">
        <f t="shared" si="30"/>
        <v>187.82</v>
      </c>
      <c r="K214" s="18">
        <f t="shared" si="31"/>
        <v>609.9</v>
      </c>
    </row>
    <row r="215" spans="1:11" s="26" customFormat="1" ht="22.5" customHeight="1">
      <c r="A215" s="22" t="s">
        <v>334</v>
      </c>
      <c r="B215" s="136" t="s">
        <v>335</v>
      </c>
      <c r="C215" s="136"/>
      <c r="D215" s="22" t="s">
        <v>123</v>
      </c>
      <c r="E215" s="22">
        <v>575</v>
      </c>
      <c r="F215" s="22">
        <v>1.45</v>
      </c>
      <c r="G215" s="22">
        <v>0.15</v>
      </c>
      <c r="H215" s="18">
        <f t="shared" si="28"/>
        <v>1.5999999999999999</v>
      </c>
      <c r="I215" s="18">
        <f t="shared" si="29"/>
        <v>833.75</v>
      </c>
      <c r="J215" s="18">
        <f t="shared" si="30"/>
        <v>86.25</v>
      </c>
      <c r="K215" s="18">
        <f t="shared" si="31"/>
        <v>920</v>
      </c>
    </row>
    <row r="216" spans="1:11" s="26" customFormat="1" ht="22.5" customHeight="1">
      <c r="A216" s="22" t="s">
        <v>336</v>
      </c>
      <c r="B216" s="136" t="s">
        <v>337</v>
      </c>
      <c r="C216" s="136"/>
      <c r="D216" s="22" t="s">
        <v>113</v>
      </c>
      <c r="E216" s="22">
        <v>13</v>
      </c>
      <c r="F216" s="22">
        <v>67.4</v>
      </c>
      <c r="G216" s="22">
        <v>33.7</v>
      </c>
      <c r="H216" s="18">
        <f t="shared" si="28"/>
        <v>101.10000000000001</v>
      </c>
      <c r="I216" s="18">
        <f t="shared" si="29"/>
        <v>876.2</v>
      </c>
      <c r="J216" s="18">
        <f t="shared" si="30"/>
        <v>438.1</v>
      </c>
      <c r="K216" s="18">
        <f t="shared" si="31"/>
        <v>1314.3000000000002</v>
      </c>
    </row>
    <row r="217" spans="1:11" s="26" customFormat="1" ht="22.5" customHeight="1">
      <c r="A217" s="22" t="s">
        <v>338</v>
      </c>
      <c r="B217" s="136" t="s">
        <v>339</v>
      </c>
      <c r="C217" s="136"/>
      <c r="D217" s="22" t="s">
        <v>113</v>
      </c>
      <c r="E217" s="22">
        <v>1</v>
      </c>
      <c r="F217" s="22">
        <v>188.2</v>
      </c>
      <c r="G217" s="22">
        <v>94.1</v>
      </c>
      <c r="H217" s="18">
        <f t="shared" si="28"/>
        <v>282.29999999999995</v>
      </c>
      <c r="I217" s="18">
        <f t="shared" si="29"/>
        <v>188.2</v>
      </c>
      <c r="J217" s="18">
        <f t="shared" si="30"/>
        <v>94.1</v>
      </c>
      <c r="K217" s="18">
        <f t="shared" si="31"/>
        <v>282.29999999999995</v>
      </c>
    </row>
    <row r="218" spans="1:11" s="26" customFormat="1" ht="22.5" customHeight="1">
      <c r="A218" s="22" t="s">
        <v>340</v>
      </c>
      <c r="B218" s="136" t="s">
        <v>341</v>
      </c>
      <c r="C218" s="136"/>
      <c r="D218" s="22" t="s">
        <v>113</v>
      </c>
      <c r="E218" s="22">
        <v>4</v>
      </c>
      <c r="F218" s="22">
        <v>26.6</v>
      </c>
      <c r="G218" s="22">
        <v>13.3</v>
      </c>
      <c r="H218" s="18">
        <f t="shared" si="28"/>
        <v>39.900000000000006</v>
      </c>
      <c r="I218" s="18">
        <f t="shared" si="29"/>
        <v>106.4</v>
      </c>
      <c r="J218" s="18">
        <f t="shared" si="30"/>
        <v>53.2</v>
      </c>
      <c r="K218" s="18">
        <f t="shared" si="31"/>
        <v>159.60000000000002</v>
      </c>
    </row>
    <row r="219" spans="1:11" s="26" customFormat="1" ht="22.5" customHeight="1">
      <c r="A219" s="22" t="s">
        <v>342</v>
      </c>
      <c r="B219" s="136" t="s">
        <v>343</v>
      </c>
      <c r="C219" s="136"/>
      <c r="D219" s="22" t="s">
        <v>113</v>
      </c>
      <c r="E219" s="22">
        <v>4</v>
      </c>
      <c r="F219" s="22">
        <v>52.9</v>
      </c>
      <c r="G219" s="22">
        <v>26.45</v>
      </c>
      <c r="H219" s="18">
        <f t="shared" si="28"/>
        <v>79.35</v>
      </c>
      <c r="I219" s="18">
        <f aca="true" t="shared" si="32" ref="I219:I235">F219*E219</f>
        <v>211.6</v>
      </c>
      <c r="J219" s="18">
        <f t="shared" si="30"/>
        <v>105.8</v>
      </c>
      <c r="K219" s="18">
        <f t="shared" si="31"/>
        <v>317.4</v>
      </c>
    </row>
    <row r="220" spans="1:11" s="26" customFormat="1" ht="22.5" customHeight="1">
      <c r="A220" s="22" t="s">
        <v>344</v>
      </c>
      <c r="B220" s="136" t="s">
        <v>345</v>
      </c>
      <c r="C220" s="136"/>
      <c r="D220" s="22" t="s">
        <v>113</v>
      </c>
      <c r="E220" s="22">
        <v>2</v>
      </c>
      <c r="F220" s="22">
        <v>247.4</v>
      </c>
      <c r="G220" s="22">
        <v>123.7</v>
      </c>
      <c r="H220" s="18">
        <f t="shared" si="28"/>
        <v>371.1</v>
      </c>
      <c r="I220" s="18">
        <f t="shared" si="32"/>
        <v>494.8</v>
      </c>
      <c r="J220" s="18">
        <f t="shared" si="30"/>
        <v>247.4</v>
      </c>
      <c r="K220" s="18">
        <f t="shared" si="31"/>
        <v>742.2</v>
      </c>
    </row>
    <row r="221" spans="1:11" s="26" customFormat="1" ht="17.25" customHeight="1">
      <c r="A221" s="22" t="s">
        <v>346</v>
      </c>
      <c r="B221" s="136" t="s">
        <v>347</v>
      </c>
      <c r="C221" s="136"/>
      <c r="D221" s="22" t="s">
        <v>113</v>
      </c>
      <c r="E221" s="22">
        <v>1</v>
      </c>
      <c r="F221" s="22">
        <v>1070</v>
      </c>
      <c r="G221" s="22">
        <v>535</v>
      </c>
      <c r="H221" s="18">
        <f t="shared" si="28"/>
        <v>1605</v>
      </c>
      <c r="I221" s="18">
        <f t="shared" si="32"/>
        <v>1070</v>
      </c>
      <c r="J221" s="18">
        <f t="shared" si="30"/>
        <v>535</v>
      </c>
      <c r="K221" s="18">
        <f t="shared" si="31"/>
        <v>1605</v>
      </c>
    </row>
    <row r="222" spans="1:11" s="26" customFormat="1" ht="22.5" customHeight="1">
      <c r="A222" s="144" t="s">
        <v>348</v>
      </c>
      <c r="B222" s="145"/>
      <c r="C222" s="145"/>
      <c r="D222" s="145"/>
      <c r="E222" s="145"/>
      <c r="F222" s="145"/>
      <c r="G222" s="145"/>
      <c r="H222" s="145"/>
      <c r="I222" s="145"/>
      <c r="J222" s="145"/>
      <c r="K222" s="146"/>
    </row>
    <row r="223" spans="1:11" s="26" customFormat="1" ht="22.5" customHeight="1">
      <c r="A223" s="22" t="s">
        <v>349</v>
      </c>
      <c r="B223" s="136" t="s">
        <v>331</v>
      </c>
      <c r="C223" s="136"/>
      <c r="D223" s="22" t="s">
        <v>40</v>
      </c>
      <c r="E223" s="22">
        <v>1</v>
      </c>
      <c r="F223" s="22">
        <v>2627</v>
      </c>
      <c r="G223" s="22">
        <v>269</v>
      </c>
      <c r="H223" s="18">
        <f t="shared" si="28"/>
        <v>2896</v>
      </c>
      <c r="I223" s="18">
        <f t="shared" si="32"/>
        <v>2627</v>
      </c>
      <c r="J223" s="18">
        <f t="shared" si="30"/>
        <v>269</v>
      </c>
      <c r="K223" s="18">
        <f t="shared" si="31"/>
        <v>2896</v>
      </c>
    </row>
    <row r="224" spans="1:11" s="26" customFormat="1" ht="22.5" customHeight="1">
      <c r="A224" s="22" t="s">
        <v>350</v>
      </c>
      <c r="B224" s="136" t="s">
        <v>333</v>
      </c>
      <c r="C224" s="136"/>
      <c r="D224" s="22" t="s">
        <v>40</v>
      </c>
      <c r="E224" s="22">
        <v>1</v>
      </c>
      <c r="F224" s="22">
        <v>1350.52</v>
      </c>
      <c r="G224" s="22">
        <v>302.7</v>
      </c>
      <c r="H224" s="18">
        <f t="shared" si="28"/>
        <v>1653.22</v>
      </c>
      <c r="I224" s="18">
        <f t="shared" si="32"/>
        <v>1350.52</v>
      </c>
      <c r="J224" s="18">
        <f t="shared" si="30"/>
        <v>302.7</v>
      </c>
      <c r="K224" s="18">
        <f t="shared" si="31"/>
        <v>1653.22</v>
      </c>
    </row>
    <row r="225" spans="1:11" s="26" customFormat="1" ht="22.5" customHeight="1">
      <c r="A225" s="22" t="s">
        <v>351</v>
      </c>
      <c r="B225" s="139" t="s">
        <v>352</v>
      </c>
      <c r="C225" s="140"/>
      <c r="D225" s="22" t="s">
        <v>123</v>
      </c>
      <c r="E225" s="22">
        <v>1550</v>
      </c>
      <c r="F225" s="22">
        <v>1.55</v>
      </c>
      <c r="G225" s="22">
        <v>0.16</v>
      </c>
      <c r="H225" s="18">
        <f t="shared" si="28"/>
        <v>1.71</v>
      </c>
      <c r="I225" s="18">
        <f t="shared" si="32"/>
        <v>2402.5</v>
      </c>
      <c r="J225" s="18">
        <f t="shared" si="30"/>
        <v>248</v>
      </c>
      <c r="K225" s="18">
        <f t="shared" si="31"/>
        <v>2650.5</v>
      </c>
    </row>
    <row r="226" spans="1:11" s="26" customFormat="1" ht="22.5" customHeight="1">
      <c r="A226" s="22" t="s">
        <v>353</v>
      </c>
      <c r="B226" s="139" t="s">
        <v>354</v>
      </c>
      <c r="C226" s="140"/>
      <c r="D226" s="22" t="s">
        <v>113</v>
      </c>
      <c r="E226" s="22">
        <v>1</v>
      </c>
      <c r="F226" s="22">
        <v>980</v>
      </c>
      <c r="G226" s="22">
        <v>98</v>
      </c>
      <c r="H226" s="18">
        <f t="shared" si="28"/>
        <v>1078</v>
      </c>
      <c r="I226" s="18">
        <f t="shared" si="32"/>
        <v>980</v>
      </c>
      <c r="J226" s="18">
        <f t="shared" si="30"/>
        <v>98</v>
      </c>
      <c r="K226" s="18">
        <f t="shared" si="31"/>
        <v>1078</v>
      </c>
    </row>
    <row r="227" spans="1:11" s="26" customFormat="1" ht="22.5" customHeight="1">
      <c r="A227" s="22" t="s">
        <v>355</v>
      </c>
      <c r="B227" s="139" t="s">
        <v>356</v>
      </c>
      <c r="C227" s="140"/>
      <c r="D227" s="22" t="s">
        <v>273</v>
      </c>
      <c r="E227" s="22">
        <v>11</v>
      </c>
      <c r="F227" s="22">
        <v>1032.34</v>
      </c>
      <c r="G227" s="22">
        <v>103.23</v>
      </c>
      <c r="H227" s="18">
        <f t="shared" si="28"/>
        <v>1135.57</v>
      </c>
      <c r="I227" s="18">
        <f t="shared" si="32"/>
        <v>11355.74</v>
      </c>
      <c r="J227" s="18">
        <f t="shared" si="30"/>
        <v>1135.53</v>
      </c>
      <c r="K227" s="18">
        <f t="shared" si="31"/>
        <v>12491.27</v>
      </c>
    </row>
    <row r="228" spans="1:11" s="26" customFormat="1" ht="17.25" customHeight="1">
      <c r="A228" s="22" t="s">
        <v>357</v>
      </c>
      <c r="B228" s="139" t="s">
        <v>358</v>
      </c>
      <c r="C228" s="140"/>
      <c r="D228" s="22" t="s">
        <v>273</v>
      </c>
      <c r="E228" s="22">
        <v>1</v>
      </c>
      <c r="F228" s="22">
        <v>11488</v>
      </c>
      <c r="G228" s="22">
        <v>1148.77</v>
      </c>
      <c r="H228" s="18">
        <f t="shared" si="28"/>
        <v>12636.77</v>
      </c>
      <c r="I228" s="18">
        <f t="shared" si="32"/>
        <v>11488</v>
      </c>
      <c r="J228" s="18">
        <f t="shared" si="30"/>
        <v>1148.77</v>
      </c>
      <c r="K228" s="18">
        <f t="shared" si="31"/>
        <v>12636.77</v>
      </c>
    </row>
    <row r="229" spans="1:11" s="26" customFormat="1" ht="22.5" customHeight="1">
      <c r="A229" s="144" t="s">
        <v>360</v>
      </c>
      <c r="B229" s="145"/>
      <c r="C229" s="145"/>
      <c r="D229" s="145"/>
      <c r="E229" s="145"/>
      <c r="F229" s="145"/>
      <c r="G229" s="145"/>
      <c r="H229" s="145"/>
      <c r="I229" s="145"/>
      <c r="J229" s="145"/>
      <c r="K229" s="146"/>
    </row>
    <row r="230" spans="1:11" s="26" customFormat="1" ht="22.5" customHeight="1">
      <c r="A230" s="22" t="s">
        <v>369</v>
      </c>
      <c r="B230" s="139" t="s">
        <v>370</v>
      </c>
      <c r="C230" s="140"/>
      <c r="D230" s="22" t="s">
        <v>273</v>
      </c>
      <c r="E230" s="22">
        <v>2</v>
      </c>
      <c r="F230" s="22">
        <v>552</v>
      </c>
      <c r="G230" s="22">
        <v>55.2</v>
      </c>
      <c r="H230" s="18">
        <f t="shared" si="28"/>
        <v>607.2</v>
      </c>
      <c r="I230" s="18">
        <f t="shared" si="32"/>
        <v>1104</v>
      </c>
      <c r="J230" s="18">
        <f t="shared" si="30"/>
        <v>110.4</v>
      </c>
      <c r="K230" s="18">
        <f t="shared" si="31"/>
        <v>1214.4</v>
      </c>
    </row>
    <row r="231" spans="1:11" s="26" customFormat="1" ht="22.5" customHeight="1">
      <c r="A231" s="22" t="s">
        <v>371</v>
      </c>
      <c r="B231" s="139" t="s">
        <v>554</v>
      </c>
      <c r="C231" s="140"/>
      <c r="D231" s="22" t="s">
        <v>113</v>
      </c>
      <c r="E231" s="22">
        <v>2</v>
      </c>
      <c r="F231" s="22">
        <v>102.35</v>
      </c>
      <c r="G231" s="22">
        <v>10.24</v>
      </c>
      <c r="H231" s="18">
        <f t="shared" si="28"/>
        <v>112.58999999999999</v>
      </c>
      <c r="I231" s="18">
        <f t="shared" si="32"/>
        <v>204.7</v>
      </c>
      <c r="J231" s="18">
        <f t="shared" si="30"/>
        <v>20.48</v>
      </c>
      <c r="K231" s="18">
        <f t="shared" si="31"/>
        <v>225.17999999999998</v>
      </c>
    </row>
    <row r="232" spans="1:11" s="26" customFormat="1" ht="22.5" customHeight="1">
      <c r="A232" s="22" t="s">
        <v>372</v>
      </c>
      <c r="B232" s="139" t="s">
        <v>555</v>
      </c>
      <c r="C232" s="140"/>
      <c r="D232" s="22" t="s">
        <v>273</v>
      </c>
      <c r="E232" s="22">
        <v>2</v>
      </c>
      <c r="F232" s="22">
        <v>692.3</v>
      </c>
      <c r="G232" s="22">
        <v>69.23</v>
      </c>
      <c r="H232" s="18">
        <f t="shared" si="28"/>
        <v>761.53</v>
      </c>
      <c r="I232" s="18">
        <f t="shared" si="32"/>
        <v>1384.6</v>
      </c>
      <c r="J232" s="18">
        <f t="shared" si="30"/>
        <v>138.46</v>
      </c>
      <c r="K232" s="18">
        <f t="shared" si="31"/>
        <v>1523.06</v>
      </c>
    </row>
    <row r="233" spans="1:11" s="26" customFormat="1" ht="22.5" customHeight="1">
      <c r="A233" s="22" t="s">
        <v>373</v>
      </c>
      <c r="B233" s="139" t="s">
        <v>374</v>
      </c>
      <c r="C233" s="140"/>
      <c r="D233" s="22" t="s">
        <v>273</v>
      </c>
      <c r="E233" s="22">
        <v>2</v>
      </c>
      <c r="F233" s="22">
        <v>2972.75</v>
      </c>
      <c r="G233" s="22">
        <v>148.64</v>
      </c>
      <c r="H233" s="18">
        <f t="shared" si="28"/>
        <v>3121.39</v>
      </c>
      <c r="I233" s="18">
        <f t="shared" si="32"/>
        <v>5945.5</v>
      </c>
      <c r="J233" s="18">
        <f t="shared" si="30"/>
        <v>297.28</v>
      </c>
      <c r="K233" s="18">
        <f t="shared" si="31"/>
        <v>6242.78</v>
      </c>
    </row>
    <row r="234" spans="1:11" s="26" customFormat="1" ht="22.5" customHeight="1">
      <c r="A234" s="22" t="s">
        <v>375</v>
      </c>
      <c r="B234" s="139" t="s">
        <v>376</v>
      </c>
      <c r="C234" s="140"/>
      <c r="D234" s="22" t="s">
        <v>273</v>
      </c>
      <c r="E234" s="22">
        <v>2</v>
      </c>
      <c r="F234" s="22">
        <v>150.65</v>
      </c>
      <c r="G234" s="22">
        <v>15.07</v>
      </c>
      <c r="H234" s="18">
        <f t="shared" si="28"/>
        <v>165.72</v>
      </c>
      <c r="I234" s="18">
        <f t="shared" si="32"/>
        <v>301.3</v>
      </c>
      <c r="J234" s="18">
        <f t="shared" si="30"/>
        <v>30.14</v>
      </c>
      <c r="K234" s="18">
        <f t="shared" si="31"/>
        <v>331.44</v>
      </c>
    </row>
    <row r="235" spans="1:11" s="26" customFormat="1" ht="10.5" customHeight="1">
      <c r="A235" s="22" t="s">
        <v>377</v>
      </c>
      <c r="B235" s="136" t="s">
        <v>556</v>
      </c>
      <c r="C235" s="136"/>
      <c r="D235" s="22" t="s">
        <v>113</v>
      </c>
      <c r="E235" s="22">
        <v>2</v>
      </c>
      <c r="F235" s="22">
        <v>355.35</v>
      </c>
      <c r="G235" s="22">
        <v>35.54</v>
      </c>
      <c r="H235" s="22">
        <f t="shared" si="28"/>
        <v>390.89000000000004</v>
      </c>
      <c r="I235" s="22">
        <f t="shared" si="32"/>
        <v>710.7</v>
      </c>
      <c r="J235" s="22">
        <f t="shared" si="30"/>
        <v>71.08</v>
      </c>
      <c r="K235" s="22">
        <f t="shared" si="31"/>
        <v>781.7800000000001</v>
      </c>
    </row>
    <row r="236" spans="1:11" s="26" customFormat="1" ht="22.5" customHeight="1" thickBot="1">
      <c r="A236" s="162"/>
      <c r="B236" s="162"/>
      <c r="C236" s="162"/>
      <c r="D236" s="162"/>
      <c r="E236" s="162"/>
      <c r="F236" s="162"/>
      <c r="G236" s="162"/>
      <c r="H236" s="162"/>
      <c r="I236" s="162"/>
      <c r="J236" s="162"/>
      <c r="K236" s="162"/>
    </row>
    <row r="237" spans="1:11" s="26" customFormat="1" ht="22.5" customHeight="1" thickBot="1">
      <c r="A237" s="31">
        <v>22</v>
      </c>
      <c r="B237" s="129" t="s">
        <v>152</v>
      </c>
      <c r="C237" s="130"/>
      <c r="D237" s="12"/>
      <c r="E237" s="12"/>
      <c r="F237" s="12"/>
      <c r="G237" s="12"/>
      <c r="H237" s="29">
        <v>0.0107</v>
      </c>
      <c r="I237" s="12"/>
      <c r="J237" s="12"/>
      <c r="K237" s="16">
        <v>21715.36</v>
      </c>
    </row>
    <row r="238" spans="1:11" s="26" customFormat="1" ht="22.5" customHeight="1">
      <c r="A238" s="18" t="s">
        <v>359</v>
      </c>
      <c r="B238" s="159" t="s">
        <v>368</v>
      </c>
      <c r="C238" s="160"/>
      <c r="D238" s="18" t="s">
        <v>40</v>
      </c>
      <c r="E238" s="18">
        <v>1</v>
      </c>
      <c r="F238" s="18">
        <v>2389.7</v>
      </c>
      <c r="G238" s="18">
        <v>238.98</v>
      </c>
      <c r="H238" s="18">
        <f>SUM(F238:G238)</f>
        <v>2628.68</v>
      </c>
      <c r="I238" s="18">
        <f>F238*E238</f>
        <v>2389.7</v>
      </c>
      <c r="J238" s="18">
        <f>G238*E238</f>
        <v>238.98</v>
      </c>
      <c r="K238" s="18">
        <f>J238+I238</f>
        <v>2628.68</v>
      </c>
    </row>
    <row r="239" spans="1:11" s="26" customFormat="1" ht="22.5" customHeight="1">
      <c r="A239" s="18" t="s">
        <v>361</v>
      </c>
      <c r="B239" s="139" t="s">
        <v>333</v>
      </c>
      <c r="C239" s="140"/>
      <c r="D239" s="18" t="s">
        <v>40</v>
      </c>
      <c r="E239" s="18">
        <v>1</v>
      </c>
      <c r="F239" s="18">
        <v>1169.54</v>
      </c>
      <c r="G239" s="18">
        <v>388.08</v>
      </c>
      <c r="H239" s="18">
        <f>SUM(F239:G239)</f>
        <v>1557.62</v>
      </c>
      <c r="I239" s="18">
        <f>F239*E239</f>
        <v>1169.54</v>
      </c>
      <c r="J239" s="18">
        <f>G239*E239</f>
        <v>388.08</v>
      </c>
      <c r="K239" s="18">
        <f>J239+I239</f>
        <v>1557.62</v>
      </c>
    </row>
    <row r="240" spans="1:11" s="26" customFormat="1" ht="22.5" customHeight="1">
      <c r="A240" s="18" t="s">
        <v>362</v>
      </c>
      <c r="B240" s="139" t="s">
        <v>367</v>
      </c>
      <c r="C240" s="140"/>
      <c r="D240" s="18" t="s">
        <v>123</v>
      </c>
      <c r="E240" s="18">
        <v>1780</v>
      </c>
      <c r="F240" s="18">
        <v>1.82</v>
      </c>
      <c r="G240" s="18">
        <v>0.18</v>
      </c>
      <c r="H240" s="18">
        <f>SUM(F240:G240)</f>
        <v>2</v>
      </c>
      <c r="I240" s="18">
        <f>F240*E240</f>
        <v>3239.6</v>
      </c>
      <c r="J240" s="18">
        <f>G240*E240</f>
        <v>320.4</v>
      </c>
      <c r="K240" s="18">
        <f>J240+I240</f>
        <v>3560</v>
      </c>
    </row>
    <row r="241" spans="1:11" s="26" customFormat="1" ht="22.5" customHeight="1">
      <c r="A241" s="18" t="s">
        <v>363</v>
      </c>
      <c r="B241" s="139" t="s">
        <v>366</v>
      </c>
      <c r="C241" s="140"/>
      <c r="D241" s="18" t="s">
        <v>113</v>
      </c>
      <c r="E241" s="18">
        <v>1</v>
      </c>
      <c r="F241" s="18">
        <v>980</v>
      </c>
      <c r="G241" s="18">
        <v>98</v>
      </c>
      <c r="H241" s="18">
        <f>SUM(F241:G241)</f>
        <v>1078</v>
      </c>
      <c r="I241" s="18">
        <f>F241*E241</f>
        <v>980</v>
      </c>
      <c r="J241" s="18">
        <f>G241*E241</f>
        <v>98</v>
      </c>
      <c r="K241" s="18">
        <f>J241+I241</f>
        <v>1078</v>
      </c>
    </row>
    <row r="242" spans="1:11" s="26" customFormat="1" ht="10.5" customHeight="1">
      <c r="A242" s="18" t="s">
        <v>364</v>
      </c>
      <c r="B242" s="139" t="s">
        <v>365</v>
      </c>
      <c r="C242" s="140"/>
      <c r="D242" s="18" t="s">
        <v>113</v>
      </c>
      <c r="E242" s="18">
        <v>39</v>
      </c>
      <c r="F242" s="18">
        <v>300.5</v>
      </c>
      <c r="G242" s="18">
        <v>30.04</v>
      </c>
      <c r="H242" s="18">
        <f>SUM(F242:G242)</f>
        <v>330.54</v>
      </c>
      <c r="I242" s="18">
        <f>F242*E242</f>
        <v>11719.5</v>
      </c>
      <c r="J242" s="18">
        <f>G242*E242</f>
        <v>1171.56</v>
      </c>
      <c r="K242" s="18">
        <f>J242+I242</f>
        <v>12891.06</v>
      </c>
    </row>
    <row r="243" spans="1:11" s="26" customFormat="1" ht="22.5" customHeight="1" thickBot="1">
      <c r="A243" s="162"/>
      <c r="B243" s="162"/>
      <c r="C243" s="162"/>
      <c r="D243" s="162"/>
      <c r="E243" s="162"/>
      <c r="F243" s="162"/>
      <c r="G243" s="162"/>
      <c r="H243" s="162"/>
      <c r="I243" s="162"/>
      <c r="J243" s="162"/>
      <c r="K243" s="162"/>
    </row>
    <row r="244" spans="1:11" s="26" customFormat="1" ht="17.25" customHeight="1" thickBot="1">
      <c r="A244" s="31">
        <v>23</v>
      </c>
      <c r="B244" s="129" t="s">
        <v>153</v>
      </c>
      <c r="C244" s="130"/>
      <c r="D244" s="12"/>
      <c r="E244" s="12"/>
      <c r="F244" s="12"/>
      <c r="G244" s="12"/>
      <c r="H244" s="29">
        <v>0.0072</v>
      </c>
      <c r="I244" s="12"/>
      <c r="J244" s="12"/>
      <c r="K244" s="16">
        <f>SUM(K246:K264,K266:K270,K271:K291,K304:K306,K292:K302)</f>
        <v>12854.550000000001</v>
      </c>
    </row>
    <row r="245" spans="1:11" s="26" customFormat="1" ht="22.5" customHeight="1">
      <c r="A245" s="92" t="s">
        <v>379</v>
      </c>
      <c r="B245" s="92"/>
      <c r="C245" s="92"/>
      <c r="D245" s="92"/>
      <c r="E245" s="92"/>
      <c r="F245" s="92"/>
      <c r="G245" s="92"/>
      <c r="H245" s="92"/>
      <c r="I245" s="92"/>
      <c r="J245" s="92"/>
      <c r="K245" s="92"/>
    </row>
    <row r="246" spans="1:11" s="26" customFormat="1" ht="22.5" customHeight="1">
      <c r="A246" s="22" t="s">
        <v>398</v>
      </c>
      <c r="B246" s="90" t="s">
        <v>380</v>
      </c>
      <c r="C246" s="90"/>
      <c r="D246" s="49" t="s">
        <v>417</v>
      </c>
      <c r="E246" s="50">
        <v>143</v>
      </c>
      <c r="F246" s="51">
        <v>0.36</v>
      </c>
      <c r="G246" s="50">
        <v>0.09</v>
      </c>
      <c r="H246" s="50">
        <f>SUM(F246:G246)</f>
        <v>0.44999999999999996</v>
      </c>
      <c r="I246" s="51">
        <f>PRODUCT(E246,F246)</f>
        <v>51.48</v>
      </c>
      <c r="J246" s="51">
        <f aca="true" t="shared" si="33" ref="J246:J264">PRODUCT(E246,G246)</f>
        <v>12.87</v>
      </c>
      <c r="K246" s="51">
        <f>SUM(I246:J246)</f>
        <v>64.35</v>
      </c>
    </row>
    <row r="247" spans="1:11" s="26" customFormat="1" ht="22.5" customHeight="1">
      <c r="A247" s="22" t="s">
        <v>399</v>
      </c>
      <c r="B247" s="90" t="s">
        <v>381</v>
      </c>
      <c r="C247" s="90"/>
      <c r="D247" s="49" t="s">
        <v>417</v>
      </c>
      <c r="E247" s="50">
        <v>9</v>
      </c>
      <c r="F247" s="51">
        <v>0.35</v>
      </c>
      <c r="G247" s="50">
        <v>0.09</v>
      </c>
      <c r="H247" s="50">
        <f aca="true" t="shared" si="34" ref="H247:H264">SUM(F247:G247)</f>
        <v>0.43999999999999995</v>
      </c>
      <c r="I247" s="51">
        <f aca="true" t="shared" si="35" ref="I247:I264">PRODUCT(E247,F247)</f>
        <v>3.15</v>
      </c>
      <c r="J247" s="51">
        <f>PRODUCT(E247,G247)</f>
        <v>0.8099999999999999</v>
      </c>
      <c r="K247" s="51">
        <f aca="true" t="shared" si="36" ref="K247:K264">SUM(I247:J247)</f>
        <v>3.96</v>
      </c>
    </row>
    <row r="248" spans="1:11" s="26" customFormat="1" ht="22.5" customHeight="1">
      <c r="A248" s="22" t="s">
        <v>400</v>
      </c>
      <c r="B248" s="90" t="s">
        <v>382</v>
      </c>
      <c r="C248" s="90"/>
      <c r="D248" s="49" t="s">
        <v>417</v>
      </c>
      <c r="E248" s="50">
        <v>1</v>
      </c>
      <c r="F248" s="51">
        <v>0.7</v>
      </c>
      <c r="G248" s="50">
        <v>0.18</v>
      </c>
      <c r="H248" s="50">
        <f t="shared" si="34"/>
        <v>0.8799999999999999</v>
      </c>
      <c r="I248" s="51">
        <f t="shared" si="35"/>
        <v>0.7</v>
      </c>
      <c r="J248" s="51">
        <f t="shared" si="33"/>
        <v>0.18</v>
      </c>
      <c r="K248" s="51">
        <f t="shared" si="36"/>
        <v>0.8799999999999999</v>
      </c>
    </row>
    <row r="249" spans="1:11" s="26" customFormat="1" ht="22.5" customHeight="1">
      <c r="A249" s="22" t="s">
        <v>401</v>
      </c>
      <c r="B249" s="90" t="s">
        <v>383</v>
      </c>
      <c r="C249" s="90"/>
      <c r="D249" s="49" t="s">
        <v>417</v>
      </c>
      <c r="E249" s="50">
        <v>1</v>
      </c>
      <c r="F249" s="51">
        <v>2.9</v>
      </c>
      <c r="G249" s="50">
        <v>0.73</v>
      </c>
      <c r="H249" s="50">
        <f t="shared" si="34"/>
        <v>3.63</v>
      </c>
      <c r="I249" s="51">
        <f t="shared" si="35"/>
        <v>2.9</v>
      </c>
      <c r="J249" s="51">
        <f t="shared" si="33"/>
        <v>0.73</v>
      </c>
      <c r="K249" s="51">
        <f t="shared" si="36"/>
        <v>3.63</v>
      </c>
    </row>
    <row r="250" spans="1:11" s="26" customFormat="1" ht="22.5" customHeight="1">
      <c r="A250" s="22" t="s">
        <v>402</v>
      </c>
      <c r="B250" s="90" t="s">
        <v>384</v>
      </c>
      <c r="C250" s="90"/>
      <c r="D250" s="49" t="s">
        <v>417</v>
      </c>
      <c r="E250" s="50">
        <v>210</v>
      </c>
      <c r="F250" s="51">
        <v>0.33</v>
      </c>
      <c r="G250" s="50">
        <v>0.08</v>
      </c>
      <c r="H250" s="50">
        <f t="shared" si="34"/>
        <v>0.41000000000000003</v>
      </c>
      <c r="I250" s="51">
        <f t="shared" si="35"/>
        <v>69.3</v>
      </c>
      <c r="J250" s="51">
        <f t="shared" si="33"/>
        <v>16.8</v>
      </c>
      <c r="K250" s="51">
        <f t="shared" si="36"/>
        <v>86.1</v>
      </c>
    </row>
    <row r="251" spans="1:11" s="26" customFormat="1" ht="22.5" customHeight="1">
      <c r="A251" s="22" t="s">
        <v>403</v>
      </c>
      <c r="B251" s="90" t="s">
        <v>385</v>
      </c>
      <c r="C251" s="90"/>
      <c r="D251" s="49" t="s">
        <v>417</v>
      </c>
      <c r="E251" s="50">
        <v>79</v>
      </c>
      <c r="F251" s="51">
        <v>2.5</v>
      </c>
      <c r="G251" s="50">
        <v>0.63</v>
      </c>
      <c r="H251" s="50">
        <f t="shared" si="34"/>
        <v>3.13</v>
      </c>
      <c r="I251" s="51">
        <f t="shared" si="35"/>
        <v>197.5</v>
      </c>
      <c r="J251" s="51">
        <f t="shared" si="33"/>
        <v>49.77</v>
      </c>
      <c r="K251" s="51">
        <f t="shared" si="36"/>
        <v>247.27</v>
      </c>
    </row>
    <row r="252" spans="1:11" s="26" customFormat="1" ht="22.5" customHeight="1">
      <c r="A252" s="22" t="s">
        <v>404</v>
      </c>
      <c r="B252" s="90" t="s">
        <v>386</v>
      </c>
      <c r="C252" s="90"/>
      <c r="D252" s="49" t="s">
        <v>417</v>
      </c>
      <c r="E252" s="50">
        <v>31</v>
      </c>
      <c r="F252" s="51">
        <v>2.7</v>
      </c>
      <c r="G252" s="50">
        <v>0.68</v>
      </c>
      <c r="H252" s="50">
        <f t="shared" si="34"/>
        <v>3.3800000000000003</v>
      </c>
      <c r="I252" s="51">
        <f t="shared" si="35"/>
        <v>83.7</v>
      </c>
      <c r="J252" s="51">
        <f t="shared" si="33"/>
        <v>21.080000000000002</v>
      </c>
      <c r="K252" s="51">
        <f t="shared" si="36"/>
        <v>104.78</v>
      </c>
    </row>
    <row r="253" spans="1:11" s="26" customFormat="1" ht="22.5" customHeight="1">
      <c r="A253" s="22" t="s">
        <v>405</v>
      </c>
      <c r="B253" s="90" t="s">
        <v>387</v>
      </c>
      <c r="C253" s="90"/>
      <c r="D253" s="49" t="s">
        <v>417</v>
      </c>
      <c r="E253" s="50">
        <v>56</v>
      </c>
      <c r="F253" s="51">
        <v>19.8</v>
      </c>
      <c r="G253" s="50">
        <v>4.95</v>
      </c>
      <c r="H253" s="50">
        <f t="shared" si="34"/>
        <v>24.75</v>
      </c>
      <c r="I253" s="51">
        <f t="shared" si="35"/>
        <v>1108.8</v>
      </c>
      <c r="J253" s="51">
        <f t="shared" si="33"/>
        <v>277.2</v>
      </c>
      <c r="K253" s="51">
        <f t="shared" si="36"/>
        <v>1386</v>
      </c>
    </row>
    <row r="254" spans="1:11" s="26" customFormat="1" ht="22.5" customHeight="1">
      <c r="A254" s="22" t="s">
        <v>406</v>
      </c>
      <c r="B254" s="90" t="s">
        <v>388</v>
      </c>
      <c r="C254" s="90"/>
      <c r="D254" s="49" t="s">
        <v>417</v>
      </c>
      <c r="E254" s="50">
        <v>31</v>
      </c>
      <c r="F254" s="51">
        <v>19.8</v>
      </c>
      <c r="G254" s="50">
        <v>4.95</v>
      </c>
      <c r="H254" s="50">
        <f t="shared" si="34"/>
        <v>24.75</v>
      </c>
      <c r="I254" s="51">
        <f t="shared" si="35"/>
        <v>613.8000000000001</v>
      </c>
      <c r="J254" s="51">
        <f t="shared" si="33"/>
        <v>153.45000000000002</v>
      </c>
      <c r="K254" s="51">
        <f t="shared" si="36"/>
        <v>767.2500000000001</v>
      </c>
    </row>
    <row r="255" spans="1:11" s="26" customFormat="1" ht="22.5" customHeight="1">
      <c r="A255" s="22" t="s">
        <v>407</v>
      </c>
      <c r="B255" s="90" t="s">
        <v>389</v>
      </c>
      <c r="C255" s="90"/>
      <c r="D255" s="49" t="s">
        <v>417</v>
      </c>
      <c r="E255" s="50">
        <v>22</v>
      </c>
      <c r="F255" s="51">
        <v>4</v>
      </c>
      <c r="G255" s="50">
        <v>1</v>
      </c>
      <c r="H255" s="50">
        <f t="shared" si="34"/>
        <v>5</v>
      </c>
      <c r="I255" s="51">
        <f t="shared" si="35"/>
        <v>88</v>
      </c>
      <c r="J255" s="51">
        <f t="shared" si="33"/>
        <v>22</v>
      </c>
      <c r="K255" s="51">
        <f t="shared" si="36"/>
        <v>110</v>
      </c>
    </row>
    <row r="256" spans="1:11" s="26" customFormat="1" ht="22.5" customHeight="1">
      <c r="A256" s="22" t="s">
        <v>408</v>
      </c>
      <c r="B256" s="90" t="s">
        <v>390</v>
      </c>
      <c r="C256" s="90"/>
      <c r="D256" s="49" t="s">
        <v>417</v>
      </c>
      <c r="E256" s="50">
        <v>49</v>
      </c>
      <c r="F256" s="51">
        <v>0.56</v>
      </c>
      <c r="G256" s="50">
        <v>0.14</v>
      </c>
      <c r="H256" s="50">
        <f>SUM(F256:G256)</f>
        <v>0.7000000000000001</v>
      </c>
      <c r="I256" s="51">
        <f t="shared" si="35"/>
        <v>27.44</v>
      </c>
      <c r="J256" s="51">
        <f t="shared" si="33"/>
        <v>6.86</v>
      </c>
      <c r="K256" s="51">
        <f t="shared" si="36"/>
        <v>34.300000000000004</v>
      </c>
    </row>
    <row r="257" spans="1:11" s="26" customFormat="1" ht="22.5" customHeight="1">
      <c r="A257" s="22" t="s">
        <v>409</v>
      </c>
      <c r="B257" s="90" t="s">
        <v>391</v>
      </c>
      <c r="C257" s="90"/>
      <c r="D257" s="49" t="s">
        <v>417</v>
      </c>
      <c r="E257" s="50">
        <v>23</v>
      </c>
      <c r="F257" s="51">
        <v>2.5</v>
      </c>
      <c r="G257" s="50">
        <v>0.63</v>
      </c>
      <c r="H257" s="50">
        <f t="shared" si="34"/>
        <v>3.13</v>
      </c>
      <c r="I257" s="51">
        <f t="shared" si="35"/>
        <v>57.5</v>
      </c>
      <c r="J257" s="51">
        <f t="shared" si="33"/>
        <v>14.49</v>
      </c>
      <c r="K257" s="51">
        <f t="shared" si="36"/>
        <v>71.99</v>
      </c>
    </row>
    <row r="258" spans="1:11" s="26" customFormat="1" ht="22.5" customHeight="1">
      <c r="A258" s="22" t="s">
        <v>410</v>
      </c>
      <c r="B258" s="90" t="s">
        <v>392</v>
      </c>
      <c r="C258" s="90"/>
      <c r="D258" s="52" t="s">
        <v>417</v>
      </c>
      <c r="E258" s="50">
        <v>4</v>
      </c>
      <c r="F258" s="51">
        <v>3.5</v>
      </c>
      <c r="G258" s="50">
        <v>0.88</v>
      </c>
      <c r="H258" s="50">
        <f t="shared" si="34"/>
        <v>4.38</v>
      </c>
      <c r="I258" s="51">
        <f t="shared" si="35"/>
        <v>14</v>
      </c>
      <c r="J258" s="51">
        <f t="shared" si="33"/>
        <v>3.52</v>
      </c>
      <c r="K258" s="51">
        <f t="shared" si="36"/>
        <v>17.52</v>
      </c>
    </row>
    <row r="259" spans="1:11" s="26" customFormat="1" ht="22.5" customHeight="1">
      <c r="A259" s="22" t="s">
        <v>411</v>
      </c>
      <c r="B259" s="90" t="s">
        <v>393</v>
      </c>
      <c r="C259" s="90"/>
      <c r="D259" s="49" t="s">
        <v>418</v>
      </c>
      <c r="E259" s="50">
        <v>360</v>
      </c>
      <c r="F259" s="51">
        <v>1.55</v>
      </c>
      <c r="G259" s="50">
        <v>0.39</v>
      </c>
      <c r="H259" s="50">
        <f t="shared" si="34"/>
        <v>1.94</v>
      </c>
      <c r="I259" s="51">
        <f t="shared" si="35"/>
        <v>558</v>
      </c>
      <c r="J259" s="51">
        <f>PRODUCT(E259,G259)</f>
        <v>140.4</v>
      </c>
      <c r="K259" s="51">
        <f t="shared" si="36"/>
        <v>698.4</v>
      </c>
    </row>
    <row r="260" spans="1:11" s="26" customFormat="1" ht="22.5" customHeight="1">
      <c r="A260" s="22" t="s">
        <v>412</v>
      </c>
      <c r="B260" s="90" t="s">
        <v>394</v>
      </c>
      <c r="C260" s="90"/>
      <c r="D260" s="49" t="s">
        <v>418</v>
      </c>
      <c r="E260" s="50">
        <v>70</v>
      </c>
      <c r="F260" s="51">
        <v>3.33</v>
      </c>
      <c r="G260" s="50">
        <v>0.83</v>
      </c>
      <c r="H260" s="50">
        <f t="shared" si="34"/>
        <v>4.16</v>
      </c>
      <c r="I260" s="51">
        <f t="shared" si="35"/>
        <v>233.1</v>
      </c>
      <c r="J260" s="51">
        <f t="shared" si="33"/>
        <v>58.099999999999994</v>
      </c>
      <c r="K260" s="51">
        <f t="shared" si="36"/>
        <v>291.2</v>
      </c>
    </row>
    <row r="261" spans="1:11" s="26" customFormat="1" ht="36.75" customHeight="1">
      <c r="A261" s="22" t="s">
        <v>413</v>
      </c>
      <c r="B261" s="90" t="s">
        <v>395</v>
      </c>
      <c r="C261" s="90"/>
      <c r="D261" s="52" t="s">
        <v>418</v>
      </c>
      <c r="E261" s="50">
        <v>10</v>
      </c>
      <c r="F261" s="51">
        <v>4.85</v>
      </c>
      <c r="G261" s="50">
        <v>1.21</v>
      </c>
      <c r="H261" s="50">
        <f t="shared" si="34"/>
        <v>6.06</v>
      </c>
      <c r="I261" s="51">
        <f t="shared" si="35"/>
        <v>48.5</v>
      </c>
      <c r="J261" s="51">
        <f t="shared" si="33"/>
        <v>12.1</v>
      </c>
      <c r="K261" s="51">
        <f t="shared" si="36"/>
        <v>60.6</v>
      </c>
    </row>
    <row r="262" spans="1:11" s="26" customFormat="1" ht="22.5" customHeight="1">
      <c r="A262" s="22" t="s">
        <v>414</v>
      </c>
      <c r="B262" s="90" t="s">
        <v>557</v>
      </c>
      <c r="C262" s="90"/>
      <c r="D262" s="49" t="s">
        <v>417</v>
      </c>
      <c r="E262" s="50">
        <v>1</v>
      </c>
      <c r="F262" s="51">
        <v>66</v>
      </c>
      <c r="G262" s="50">
        <v>15</v>
      </c>
      <c r="H262" s="50">
        <f t="shared" si="34"/>
        <v>81</v>
      </c>
      <c r="I262" s="51">
        <f t="shared" si="35"/>
        <v>66</v>
      </c>
      <c r="J262" s="51">
        <f t="shared" si="33"/>
        <v>15</v>
      </c>
      <c r="K262" s="51">
        <f t="shared" si="36"/>
        <v>81</v>
      </c>
    </row>
    <row r="263" spans="1:11" s="26" customFormat="1" ht="34.5" customHeight="1">
      <c r="A263" s="22" t="s">
        <v>415</v>
      </c>
      <c r="B263" s="90" t="s">
        <v>396</v>
      </c>
      <c r="C263" s="90"/>
      <c r="D263" s="49" t="s">
        <v>9</v>
      </c>
      <c r="E263" s="50">
        <v>1</v>
      </c>
      <c r="F263" s="51">
        <v>50</v>
      </c>
      <c r="G263" s="50">
        <v>50</v>
      </c>
      <c r="H263" s="50">
        <f t="shared" si="34"/>
        <v>100</v>
      </c>
      <c r="I263" s="51">
        <f t="shared" si="35"/>
        <v>50</v>
      </c>
      <c r="J263" s="51">
        <f t="shared" si="33"/>
        <v>50</v>
      </c>
      <c r="K263" s="51">
        <f t="shared" si="36"/>
        <v>100</v>
      </c>
    </row>
    <row r="264" spans="1:11" s="26" customFormat="1" ht="18" customHeight="1">
      <c r="A264" s="22" t="s">
        <v>416</v>
      </c>
      <c r="B264" s="90" t="s">
        <v>397</v>
      </c>
      <c r="C264" s="90"/>
      <c r="D264" s="49" t="s">
        <v>9</v>
      </c>
      <c r="E264" s="50">
        <v>1</v>
      </c>
      <c r="F264" s="51">
        <v>0</v>
      </c>
      <c r="G264" s="50">
        <v>80</v>
      </c>
      <c r="H264" s="50">
        <f t="shared" si="34"/>
        <v>80</v>
      </c>
      <c r="I264" s="51">
        <f t="shared" si="35"/>
        <v>0</v>
      </c>
      <c r="J264" s="51">
        <f t="shared" si="33"/>
        <v>80</v>
      </c>
      <c r="K264" s="51">
        <f t="shared" si="36"/>
        <v>80</v>
      </c>
    </row>
    <row r="265" spans="1:11" s="26" customFormat="1" ht="22.5" customHeight="1">
      <c r="A265" s="93" t="s">
        <v>419</v>
      </c>
      <c r="B265" s="93"/>
      <c r="C265" s="93"/>
      <c r="D265" s="93"/>
      <c r="E265" s="93"/>
      <c r="F265" s="93"/>
      <c r="G265" s="93"/>
      <c r="H265" s="93"/>
      <c r="I265" s="93"/>
      <c r="J265" s="93"/>
      <c r="K265" s="93"/>
    </row>
    <row r="266" spans="1:11" s="26" customFormat="1" ht="22.5" customHeight="1">
      <c r="A266" s="53" t="s">
        <v>420</v>
      </c>
      <c r="B266" s="90" t="s">
        <v>442</v>
      </c>
      <c r="C266" s="90"/>
      <c r="D266" s="49" t="s">
        <v>417</v>
      </c>
      <c r="E266" s="50">
        <v>18</v>
      </c>
      <c r="F266" s="51">
        <v>0.95</v>
      </c>
      <c r="G266" s="50">
        <v>0.24</v>
      </c>
      <c r="H266" s="50">
        <f>SUM(F266:G266)</f>
        <v>1.19</v>
      </c>
      <c r="I266" s="51">
        <f aca="true" t="shared" si="37" ref="I266:I271">PRODUCT(E266,F266)</f>
        <v>17.099999999999998</v>
      </c>
      <c r="J266" s="51">
        <f>PRODUCT(E266,G266)</f>
        <v>4.32</v>
      </c>
      <c r="K266" s="51">
        <f>SUM(I266:J266)</f>
        <v>21.419999999999998</v>
      </c>
    </row>
    <row r="267" spans="1:11" s="26" customFormat="1" ht="22.5" customHeight="1">
      <c r="A267" s="53" t="s">
        <v>421</v>
      </c>
      <c r="B267" s="90" t="s">
        <v>443</v>
      </c>
      <c r="C267" s="90"/>
      <c r="D267" s="49" t="s">
        <v>417</v>
      </c>
      <c r="E267" s="50">
        <v>29</v>
      </c>
      <c r="F267" s="51">
        <v>12.2</v>
      </c>
      <c r="G267" s="50">
        <v>3.05</v>
      </c>
      <c r="H267" s="50">
        <f>SUM(F267:G267)</f>
        <v>15.25</v>
      </c>
      <c r="I267" s="51">
        <f t="shared" si="37"/>
        <v>353.79999999999995</v>
      </c>
      <c r="J267" s="51">
        <f>PRODUCT(E267,G267)</f>
        <v>88.44999999999999</v>
      </c>
      <c r="K267" s="51">
        <f>SUM(I267:J267)</f>
        <v>442.24999999999994</v>
      </c>
    </row>
    <row r="268" spans="1:11" s="26" customFormat="1" ht="22.5" customHeight="1">
      <c r="A268" s="53" t="s">
        <v>422</v>
      </c>
      <c r="B268" s="90" t="s">
        <v>444</v>
      </c>
      <c r="C268" s="90"/>
      <c r="D268" s="49" t="s">
        <v>417</v>
      </c>
      <c r="E268" s="50">
        <v>1</v>
      </c>
      <c r="F268" s="51">
        <v>13.6</v>
      </c>
      <c r="G268" s="50">
        <v>3.4</v>
      </c>
      <c r="H268" s="50">
        <f>SUM(F268:G268)</f>
        <v>17</v>
      </c>
      <c r="I268" s="51">
        <f t="shared" si="37"/>
        <v>13.6</v>
      </c>
      <c r="J268" s="51">
        <f>PRODUCT(E268,G268)</f>
        <v>3.4</v>
      </c>
      <c r="K268" s="51">
        <f>SUM(I268:J268)</f>
        <v>17</v>
      </c>
    </row>
    <row r="269" spans="1:11" s="26" customFormat="1" ht="22.5" customHeight="1">
      <c r="A269" s="53" t="s">
        <v>423</v>
      </c>
      <c r="B269" s="90" t="s">
        <v>445</v>
      </c>
      <c r="C269" s="90"/>
      <c r="D269" s="49" t="s">
        <v>417</v>
      </c>
      <c r="E269" s="50">
        <v>1</v>
      </c>
      <c r="F269" s="51">
        <v>150</v>
      </c>
      <c r="G269" s="50">
        <v>50</v>
      </c>
      <c r="H269" s="50">
        <f>SUM(F269:G269)</f>
        <v>200</v>
      </c>
      <c r="I269" s="51">
        <f t="shared" si="37"/>
        <v>150</v>
      </c>
      <c r="J269" s="51">
        <f>PRODUCT(E269,G269)</f>
        <v>50</v>
      </c>
      <c r="K269" s="51">
        <f>SUM(I269:J269)</f>
        <v>200</v>
      </c>
    </row>
    <row r="270" spans="1:11" s="26" customFormat="1" ht="22.5" customHeight="1">
      <c r="A270" s="53" t="s">
        <v>424</v>
      </c>
      <c r="B270" s="90" t="s">
        <v>446</v>
      </c>
      <c r="C270" s="90"/>
      <c r="D270" s="49" t="s">
        <v>417</v>
      </c>
      <c r="E270" s="50">
        <v>2</v>
      </c>
      <c r="F270" s="51">
        <v>130</v>
      </c>
      <c r="G270" s="50">
        <v>100</v>
      </c>
      <c r="H270" s="50">
        <f>SUM(F270:G270)</f>
        <v>230</v>
      </c>
      <c r="I270" s="51">
        <f t="shared" si="37"/>
        <v>260</v>
      </c>
      <c r="J270" s="51">
        <f>PRODUCT(E270,G270)</f>
        <v>200</v>
      </c>
      <c r="K270" s="51">
        <f>SUM(I270:J270)</f>
        <v>460</v>
      </c>
    </row>
    <row r="271" spans="1:11" s="26" customFormat="1" ht="22.5" customHeight="1">
      <c r="A271" s="53" t="s">
        <v>425</v>
      </c>
      <c r="B271" s="90" t="s">
        <v>447</v>
      </c>
      <c r="C271" s="90"/>
      <c r="D271" s="49" t="s">
        <v>417</v>
      </c>
      <c r="E271" s="50">
        <v>3</v>
      </c>
      <c r="F271" s="51">
        <v>3.85</v>
      </c>
      <c r="G271" s="50">
        <v>0.96</v>
      </c>
      <c r="H271" s="50">
        <f aca="true" t="shared" si="38" ref="H271:H302">SUM(F271:G271)</f>
        <v>4.8100000000000005</v>
      </c>
      <c r="I271" s="51">
        <f t="shared" si="37"/>
        <v>11.55</v>
      </c>
      <c r="J271" s="51">
        <f>PRODUCT(G271,E271)</f>
        <v>2.88</v>
      </c>
      <c r="K271" s="51">
        <f aca="true" t="shared" si="39" ref="K271:K302">SUM(I271:J271)</f>
        <v>14.43</v>
      </c>
    </row>
    <row r="272" spans="1:11" s="26" customFormat="1" ht="22.5" customHeight="1">
      <c r="A272" s="53" t="s">
        <v>426</v>
      </c>
      <c r="B272" s="90" t="s">
        <v>448</v>
      </c>
      <c r="C272" s="90"/>
      <c r="D272" s="49" t="s">
        <v>417</v>
      </c>
      <c r="E272" s="50">
        <v>1</v>
      </c>
      <c r="F272" s="51">
        <v>15.1</v>
      </c>
      <c r="G272" s="50">
        <v>3.78</v>
      </c>
      <c r="H272" s="50">
        <f t="shared" si="38"/>
        <v>18.88</v>
      </c>
      <c r="I272" s="51">
        <f aca="true" t="shared" si="40" ref="I272:I302">PRODUCT(E272,F272)</f>
        <v>15.1</v>
      </c>
      <c r="J272" s="51">
        <f aca="true" t="shared" si="41" ref="J272:J302">PRODUCT(E272,G272)</f>
        <v>3.78</v>
      </c>
      <c r="K272" s="51">
        <f t="shared" si="39"/>
        <v>18.88</v>
      </c>
    </row>
    <row r="273" spans="1:11" s="26" customFormat="1" ht="22.5" customHeight="1">
      <c r="A273" s="53" t="s">
        <v>427</v>
      </c>
      <c r="B273" s="90" t="s">
        <v>449</v>
      </c>
      <c r="C273" s="90"/>
      <c r="D273" s="49" t="s">
        <v>417</v>
      </c>
      <c r="E273" s="50">
        <v>29</v>
      </c>
      <c r="F273" s="51">
        <v>8.2</v>
      </c>
      <c r="G273" s="50">
        <v>2.05</v>
      </c>
      <c r="H273" s="50">
        <f t="shared" si="38"/>
        <v>10.25</v>
      </c>
      <c r="I273" s="51">
        <f t="shared" si="40"/>
        <v>237.79999999999998</v>
      </c>
      <c r="J273" s="51">
        <f t="shared" si="41"/>
        <v>59.449999999999996</v>
      </c>
      <c r="K273" s="51">
        <f t="shared" si="39"/>
        <v>297.25</v>
      </c>
    </row>
    <row r="274" spans="1:11" s="26" customFormat="1" ht="22.5" customHeight="1">
      <c r="A274" s="53" t="s">
        <v>428</v>
      </c>
      <c r="B274" s="90" t="s">
        <v>450</v>
      </c>
      <c r="C274" s="90"/>
      <c r="D274" s="49" t="s">
        <v>417</v>
      </c>
      <c r="E274" s="50">
        <v>7</v>
      </c>
      <c r="F274" s="51">
        <v>1.55</v>
      </c>
      <c r="G274" s="50">
        <v>0.39</v>
      </c>
      <c r="H274" s="50">
        <f t="shared" si="38"/>
        <v>1.94</v>
      </c>
      <c r="I274" s="51">
        <f t="shared" si="40"/>
        <v>10.85</v>
      </c>
      <c r="J274" s="51">
        <f t="shared" si="41"/>
        <v>2.73</v>
      </c>
      <c r="K274" s="51">
        <f t="shared" si="39"/>
        <v>13.58</v>
      </c>
    </row>
    <row r="275" spans="1:11" s="26" customFormat="1" ht="22.5" customHeight="1">
      <c r="A275" s="53" t="s">
        <v>429</v>
      </c>
      <c r="B275" s="90" t="s">
        <v>451</v>
      </c>
      <c r="C275" s="90"/>
      <c r="D275" s="49" t="s">
        <v>417</v>
      </c>
      <c r="E275" s="50">
        <v>27</v>
      </c>
      <c r="F275" s="51">
        <v>0.9</v>
      </c>
      <c r="G275" s="50">
        <v>0.23</v>
      </c>
      <c r="H275" s="50">
        <f t="shared" si="38"/>
        <v>1.1300000000000001</v>
      </c>
      <c r="I275" s="51">
        <f t="shared" si="40"/>
        <v>24.3</v>
      </c>
      <c r="J275" s="51">
        <f t="shared" si="41"/>
        <v>6.21</v>
      </c>
      <c r="K275" s="51">
        <f t="shared" si="39"/>
        <v>30.51</v>
      </c>
    </row>
    <row r="276" spans="1:11" s="26" customFormat="1" ht="22.5" customHeight="1">
      <c r="A276" s="53" t="s">
        <v>430</v>
      </c>
      <c r="B276" s="90" t="s">
        <v>452</v>
      </c>
      <c r="C276" s="90"/>
      <c r="D276" s="49" t="s">
        <v>417</v>
      </c>
      <c r="E276" s="50">
        <v>44</v>
      </c>
      <c r="F276" s="51">
        <v>1.35</v>
      </c>
      <c r="G276" s="50">
        <v>0.34</v>
      </c>
      <c r="H276" s="50">
        <f t="shared" si="38"/>
        <v>1.6900000000000002</v>
      </c>
      <c r="I276" s="51">
        <f t="shared" si="40"/>
        <v>59.400000000000006</v>
      </c>
      <c r="J276" s="51">
        <f t="shared" si="41"/>
        <v>14.96</v>
      </c>
      <c r="K276" s="51">
        <f t="shared" si="39"/>
        <v>74.36000000000001</v>
      </c>
    </row>
    <row r="277" spans="1:11" s="26" customFormat="1" ht="22.5" customHeight="1">
      <c r="A277" s="53" t="s">
        <v>431</v>
      </c>
      <c r="B277" s="90" t="s">
        <v>453</v>
      </c>
      <c r="C277" s="90"/>
      <c r="D277" s="49" t="s">
        <v>417</v>
      </c>
      <c r="E277" s="50">
        <v>1</v>
      </c>
      <c r="F277" s="51">
        <v>2.9</v>
      </c>
      <c r="G277" s="50">
        <v>0.73</v>
      </c>
      <c r="H277" s="50">
        <f t="shared" si="38"/>
        <v>3.63</v>
      </c>
      <c r="I277" s="51">
        <f t="shared" si="40"/>
        <v>2.9</v>
      </c>
      <c r="J277" s="51">
        <f t="shared" si="41"/>
        <v>0.73</v>
      </c>
      <c r="K277" s="51">
        <f t="shared" si="39"/>
        <v>3.63</v>
      </c>
    </row>
    <row r="278" spans="1:11" s="26" customFormat="1" ht="22.5" customHeight="1">
      <c r="A278" s="53" t="s">
        <v>432</v>
      </c>
      <c r="B278" s="90" t="s">
        <v>454</v>
      </c>
      <c r="C278" s="90"/>
      <c r="D278" s="49" t="s">
        <v>417</v>
      </c>
      <c r="E278" s="50">
        <v>7</v>
      </c>
      <c r="F278" s="51">
        <v>3.4</v>
      </c>
      <c r="G278" s="50">
        <v>0.85</v>
      </c>
      <c r="H278" s="50">
        <f t="shared" si="38"/>
        <v>4.25</v>
      </c>
      <c r="I278" s="51">
        <f t="shared" si="40"/>
        <v>23.8</v>
      </c>
      <c r="J278" s="51">
        <f t="shared" si="41"/>
        <v>5.95</v>
      </c>
      <c r="K278" s="51">
        <f t="shared" si="39"/>
        <v>29.75</v>
      </c>
    </row>
    <row r="279" spans="1:11" s="26" customFormat="1" ht="22.5" customHeight="1">
      <c r="A279" s="53" t="s">
        <v>433</v>
      </c>
      <c r="B279" s="90" t="s">
        <v>455</v>
      </c>
      <c r="C279" s="90"/>
      <c r="D279" s="49" t="s">
        <v>417</v>
      </c>
      <c r="E279" s="50">
        <v>7</v>
      </c>
      <c r="F279" s="51">
        <v>2.5</v>
      </c>
      <c r="G279" s="50">
        <v>0.63</v>
      </c>
      <c r="H279" s="50">
        <f t="shared" si="38"/>
        <v>3.13</v>
      </c>
      <c r="I279" s="51">
        <f t="shared" si="40"/>
        <v>17.5</v>
      </c>
      <c r="J279" s="51">
        <f t="shared" si="41"/>
        <v>4.41</v>
      </c>
      <c r="K279" s="51">
        <f t="shared" si="39"/>
        <v>21.91</v>
      </c>
    </row>
    <row r="280" spans="1:11" s="26" customFormat="1" ht="22.5" customHeight="1">
      <c r="A280" s="53" t="s">
        <v>434</v>
      </c>
      <c r="B280" s="90" t="s">
        <v>456</v>
      </c>
      <c r="C280" s="90"/>
      <c r="D280" s="49" t="s">
        <v>417</v>
      </c>
      <c r="E280" s="50">
        <v>6</v>
      </c>
      <c r="F280" s="51">
        <v>3.4</v>
      </c>
      <c r="G280" s="50">
        <v>0.85</v>
      </c>
      <c r="H280" s="50">
        <f t="shared" si="38"/>
        <v>4.25</v>
      </c>
      <c r="I280" s="51">
        <f t="shared" si="40"/>
        <v>20.4</v>
      </c>
      <c r="J280" s="51">
        <f t="shared" si="41"/>
        <v>5.1</v>
      </c>
      <c r="K280" s="51">
        <f t="shared" si="39"/>
        <v>25.5</v>
      </c>
    </row>
    <row r="281" spans="1:11" s="26" customFormat="1" ht="22.5" customHeight="1">
      <c r="A281" s="53" t="s">
        <v>435</v>
      </c>
      <c r="B281" s="90" t="s">
        <v>457</v>
      </c>
      <c r="C281" s="90"/>
      <c r="D281" s="49" t="s">
        <v>417</v>
      </c>
      <c r="E281" s="50">
        <v>43</v>
      </c>
      <c r="F281" s="51">
        <v>1.9</v>
      </c>
      <c r="G281" s="50">
        <v>0.48</v>
      </c>
      <c r="H281" s="50">
        <f t="shared" si="38"/>
        <v>2.38</v>
      </c>
      <c r="I281" s="51">
        <f t="shared" si="40"/>
        <v>81.7</v>
      </c>
      <c r="J281" s="51">
        <f t="shared" si="41"/>
        <v>20.64</v>
      </c>
      <c r="K281" s="51">
        <f t="shared" si="39"/>
        <v>102.34</v>
      </c>
    </row>
    <row r="282" spans="1:11" s="26" customFormat="1" ht="22.5" customHeight="1">
      <c r="A282" s="53" t="s">
        <v>436</v>
      </c>
      <c r="B282" s="90" t="s">
        <v>458</v>
      </c>
      <c r="C282" s="90"/>
      <c r="D282" s="49" t="s">
        <v>417</v>
      </c>
      <c r="E282" s="50">
        <v>36</v>
      </c>
      <c r="F282" s="51">
        <v>0.75</v>
      </c>
      <c r="G282" s="50">
        <v>0.19</v>
      </c>
      <c r="H282" s="50">
        <f t="shared" si="38"/>
        <v>0.94</v>
      </c>
      <c r="I282" s="51">
        <f t="shared" si="40"/>
        <v>27</v>
      </c>
      <c r="J282" s="51">
        <f t="shared" si="41"/>
        <v>6.84</v>
      </c>
      <c r="K282" s="51">
        <f t="shared" si="39"/>
        <v>33.84</v>
      </c>
    </row>
    <row r="283" spans="1:11" s="26" customFormat="1" ht="22.5" customHeight="1">
      <c r="A283" s="53" t="s">
        <v>437</v>
      </c>
      <c r="B283" s="90" t="s">
        <v>459</v>
      </c>
      <c r="C283" s="90"/>
      <c r="D283" s="52" t="s">
        <v>417</v>
      </c>
      <c r="E283" s="50">
        <v>57</v>
      </c>
      <c r="F283" s="51">
        <v>1.05</v>
      </c>
      <c r="G283" s="50">
        <v>0.26</v>
      </c>
      <c r="H283" s="50">
        <f t="shared" si="38"/>
        <v>1.31</v>
      </c>
      <c r="I283" s="51">
        <f t="shared" si="40"/>
        <v>59.85</v>
      </c>
      <c r="J283" s="51">
        <f t="shared" si="41"/>
        <v>14.82</v>
      </c>
      <c r="K283" s="51">
        <f t="shared" si="39"/>
        <v>74.67</v>
      </c>
    </row>
    <row r="284" spans="1:11" s="26" customFormat="1" ht="22.5" customHeight="1">
      <c r="A284" s="53" t="s">
        <v>438</v>
      </c>
      <c r="B284" s="90" t="s">
        <v>460</v>
      </c>
      <c r="C284" s="90"/>
      <c r="D284" s="52" t="s">
        <v>417</v>
      </c>
      <c r="E284" s="50">
        <v>2</v>
      </c>
      <c r="F284" s="51">
        <v>2.5</v>
      </c>
      <c r="G284" s="50">
        <v>0.63</v>
      </c>
      <c r="H284" s="50">
        <f t="shared" si="38"/>
        <v>3.13</v>
      </c>
      <c r="I284" s="51">
        <f t="shared" si="40"/>
        <v>5</v>
      </c>
      <c r="J284" s="51">
        <f t="shared" si="41"/>
        <v>1.26</v>
      </c>
      <c r="K284" s="51">
        <f t="shared" si="39"/>
        <v>6.26</v>
      </c>
    </row>
    <row r="285" spans="1:11" s="26" customFormat="1" ht="22.5" customHeight="1">
      <c r="A285" s="53" t="s">
        <v>439</v>
      </c>
      <c r="B285" s="88" t="s">
        <v>461</v>
      </c>
      <c r="C285" s="91"/>
      <c r="D285" s="52" t="s">
        <v>417</v>
      </c>
      <c r="E285" s="50">
        <v>5</v>
      </c>
      <c r="F285" s="51">
        <v>1.4</v>
      </c>
      <c r="G285" s="50">
        <v>0.35</v>
      </c>
      <c r="H285" s="50">
        <f t="shared" si="38"/>
        <v>1.75</v>
      </c>
      <c r="I285" s="51">
        <f t="shared" si="40"/>
        <v>7</v>
      </c>
      <c r="J285" s="51">
        <f t="shared" si="41"/>
        <v>1.75</v>
      </c>
      <c r="K285" s="51">
        <f t="shared" si="39"/>
        <v>8.75</v>
      </c>
    </row>
    <row r="286" spans="1:11" s="26" customFormat="1" ht="22.5" customHeight="1">
      <c r="A286" s="53" t="s">
        <v>440</v>
      </c>
      <c r="B286" s="88" t="s">
        <v>462</v>
      </c>
      <c r="C286" s="91"/>
      <c r="D286" s="52" t="s">
        <v>417</v>
      </c>
      <c r="E286" s="50">
        <v>37</v>
      </c>
      <c r="F286" s="51">
        <v>3.2</v>
      </c>
      <c r="G286" s="50">
        <v>0.8</v>
      </c>
      <c r="H286" s="50">
        <f t="shared" si="38"/>
        <v>4</v>
      </c>
      <c r="I286" s="51">
        <f t="shared" si="40"/>
        <v>118.4</v>
      </c>
      <c r="J286" s="51">
        <f t="shared" si="41"/>
        <v>29.6</v>
      </c>
      <c r="K286" s="51">
        <f t="shared" si="39"/>
        <v>148</v>
      </c>
    </row>
    <row r="287" spans="1:11" s="26" customFormat="1" ht="22.5" customHeight="1">
      <c r="A287" s="53" t="s">
        <v>441</v>
      </c>
      <c r="B287" s="88" t="s">
        <v>463</v>
      </c>
      <c r="C287" s="91"/>
      <c r="D287" s="52" t="s">
        <v>417</v>
      </c>
      <c r="E287" s="50">
        <v>2</v>
      </c>
      <c r="F287" s="51">
        <v>8.5</v>
      </c>
      <c r="G287" s="50">
        <v>2.13</v>
      </c>
      <c r="H287" s="50">
        <f t="shared" si="38"/>
        <v>10.629999999999999</v>
      </c>
      <c r="I287" s="51">
        <f t="shared" si="40"/>
        <v>17</v>
      </c>
      <c r="J287" s="51">
        <f t="shared" si="41"/>
        <v>4.26</v>
      </c>
      <c r="K287" s="51">
        <f t="shared" si="39"/>
        <v>21.259999999999998</v>
      </c>
    </row>
    <row r="288" spans="1:11" s="26" customFormat="1" ht="22.5" customHeight="1">
      <c r="A288" s="53" t="s">
        <v>464</v>
      </c>
      <c r="B288" s="88" t="s">
        <v>482</v>
      </c>
      <c r="C288" s="88"/>
      <c r="D288" s="52" t="s">
        <v>417</v>
      </c>
      <c r="E288" s="50">
        <v>2</v>
      </c>
      <c r="F288" s="51">
        <v>4.8</v>
      </c>
      <c r="G288" s="50">
        <v>1.2</v>
      </c>
      <c r="H288" s="50">
        <f t="shared" si="38"/>
        <v>6</v>
      </c>
      <c r="I288" s="51">
        <f t="shared" si="40"/>
        <v>9.6</v>
      </c>
      <c r="J288" s="51">
        <f t="shared" si="41"/>
        <v>2.4</v>
      </c>
      <c r="K288" s="51">
        <f t="shared" si="39"/>
        <v>12</v>
      </c>
    </row>
    <row r="289" spans="1:11" s="26" customFormat="1" ht="22.5" customHeight="1">
      <c r="A289" s="53" t="s">
        <v>465</v>
      </c>
      <c r="B289" s="88" t="s">
        <v>483</v>
      </c>
      <c r="C289" s="88"/>
      <c r="D289" s="52" t="s">
        <v>417</v>
      </c>
      <c r="E289" s="50">
        <v>33</v>
      </c>
      <c r="F289" s="51">
        <v>6.2</v>
      </c>
      <c r="G289" s="50">
        <v>1.55</v>
      </c>
      <c r="H289" s="50">
        <f t="shared" si="38"/>
        <v>7.75</v>
      </c>
      <c r="I289" s="51">
        <f t="shared" si="40"/>
        <v>204.6</v>
      </c>
      <c r="J289" s="51">
        <f t="shared" si="41"/>
        <v>51.15</v>
      </c>
      <c r="K289" s="51">
        <f t="shared" si="39"/>
        <v>255.75</v>
      </c>
    </row>
    <row r="290" spans="1:11" s="26" customFormat="1" ht="22.5" customHeight="1">
      <c r="A290" s="53" t="s">
        <v>466</v>
      </c>
      <c r="B290" s="88" t="s">
        <v>484</v>
      </c>
      <c r="C290" s="88"/>
      <c r="D290" s="52" t="s">
        <v>417</v>
      </c>
      <c r="E290" s="50">
        <v>1</v>
      </c>
      <c r="F290" s="51">
        <v>8.4</v>
      </c>
      <c r="G290" s="50">
        <v>2.1</v>
      </c>
      <c r="H290" s="50">
        <f t="shared" si="38"/>
        <v>10.5</v>
      </c>
      <c r="I290" s="51">
        <f t="shared" si="40"/>
        <v>8.4</v>
      </c>
      <c r="J290" s="51">
        <f t="shared" si="41"/>
        <v>2.1</v>
      </c>
      <c r="K290" s="51">
        <f t="shared" si="39"/>
        <v>10.5</v>
      </c>
    </row>
    <row r="291" spans="1:11" s="26" customFormat="1" ht="22.5" customHeight="1">
      <c r="A291" s="53" t="s">
        <v>467</v>
      </c>
      <c r="B291" s="89" t="s">
        <v>485</v>
      </c>
      <c r="C291" s="89"/>
      <c r="D291" s="52" t="s">
        <v>417</v>
      </c>
      <c r="E291" s="50">
        <v>29</v>
      </c>
      <c r="F291" s="51">
        <v>2.4</v>
      </c>
      <c r="G291" s="50">
        <v>0.6</v>
      </c>
      <c r="H291" s="50">
        <f t="shared" si="38"/>
        <v>3</v>
      </c>
      <c r="I291" s="51">
        <f t="shared" si="40"/>
        <v>69.6</v>
      </c>
      <c r="J291" s="51">
        <f t="shared" si="41"/>
        <v>17.4</v>
      </c>
      <c r="K291" s="51">
        <f t="shared" si="39"/>
        <v>87</v>
      </c>
    </row>
    <row r="292" spans="1:11" s="26" customFormat="1" ht="22.5" customHeight="1">
      <c r="A292" s="53" t="s">
        <v>468</v>
      </c>
      <c r="B292" s="88" t="s">
        <v>486</v>
      </c>
      <c r="C292" s="88"/>
      <c r="D292" s="52" t="s">
        <v>417</v>
      </c>
      <c r="E292" s="50">
        <v>30</v>
      </c>
      <c r="F292" s="51">
        <v>2.2</v>
      </c>
      <c r="G292" s="50">
        <v>0.55</v>
      </c>
      <c r="H292" s="50">
        <f t="shared" si="38"/>
        <v>2.75</v>
      </c>
      <c r="I292" s="51">
        <f t="shared" si="40"/>
        <v>66</v>
      </c>
      <c r="J292" s="51">
        <f t="shared" si="41"/>
        <v>16.5</v>
      </c>
      <c r="K292" s="51">
        <f t="shared" si="39"/>
        <v>82.5</v>
      </c>
    </row>
    <row r="293" spans="1:11" s="26" customFormat="1" ht="22.5" customHeight="1">
      <c r="A293" s="53" t="s">
        <v>469</v>
      </c>
      <c r="B293" s="88" t="s">
        <v>487</v>
      </c>
      <c r="C293" s="88"/>
      <c r="D293" s="52" t="s">
        <v>417</v>
      </c>
      <c r="E293" s="50">
        <v>36</v>
      </c>
      <c r="F293" s="51">
        <v>2.6</v>
      </c>
      <c r="G293" s="50">
        <v>0.65</v>
      </c>
      <c r="H293" s="50">
        <f t="shared" si="38"/>
        <v>3.25</v>
      </c>
      <c r="I293" s="51">
        <f t="shared" si="40"/>
        <v>93.60000000000001</v>
      </c>
      <c r="J293" s="51">
        <f t="shared" si="41"/>
        <v>23.400000000000002</v>
      </c>
      <c r="K293" s="51">
        <f t="shared" si="39"/>
        <v>117.00000000000001</v>
      </c>
    </row>
    <row r="294" spans="1:11" s="26" customFormat="1" ht="22.5" customHeight="1">
      <c r="A294" s="53" t="s">
        <v>470</v>
      </c>
      <c r="B294" s="89" t="s">
        <v>488</v>
      </c>
      <c r="C294" s="89"/>
      <c r="D294" s="52" t="s">
        <v>417</v>
      </c>
      <c r="E294" s="50">
        <v>30</v>
      </c>
      <c r="F294" s="51">
        <v>2.3</v>
      </c>
      <c r="G294" s="50">
        <v>0.58</v>
      </c>
      <c r="H294" s="50">
        <f t="shared" si="38"/>
        <v>2.88</v>
      </c>
      <c r="I294" s="51">
        <f t="shared" si="40"/>
        <v>69</v>
      </c>
      <c r="J294" s="51">
        <f t="shared" si="41"/>
        <v>17.4</v>
      </c>
      <c r="K294" s="51">
        <f t="shared" si="39"/>
        <v>86.4</v>
      </c>
    </row>
    <row r="295" spans="1:11" s="26" customFormat="1" ht="22.5" customHeight="1">
      <c r="A295" s="53" t="s">
        <v>471</v>
      </c>
      <c r="B295" s="89" t="s">
        <v>489</v>
      </c>
      <c r="C295" s="89"/>
      <c r="D295" s="52" t="s">
        <v>417</v>
      </c>
      <c r="E295" s="50">
        <v>6</v>
      </c>
      <c r="F295" s="51">
        <v>2.7</v>
      </c>
      <c r="G295" s="50">
        <v>0.68</v>
      </c>
      <c r="H295" s="50">
        <f t="shared" si="38"/>
        <v>3.3800000000000003</v>
      </c>
      <c r="I295" s="51">
        <f t="shared" si="40"/>
        <v>16.200000000000003</v>
      </c>
      <c r="J295" s="51">
        <f t="shared" si="41"/>
        <v>4.08</v>
      </c>
      <c r="K295" s="51">
        <f t="shared" si="39"/>
        <v>20.28</v>
      </c>
    </row>
    <row r="296" spans="1:11" s="26" customFormat="1" ht="22.5" customHeight="1">
      <c r="A296" s="53" t="s">
        <v>472</v>
      </c>
      <c r="B296" s="88" t="s">
        <v>490</v>
      </c>
      <c r="C296" s="88"/>
      <c r="D296" s="52" t="s">
        <v>417</v>
      </c>
      <c r="E296" s="50">
        <v>25</v>
      </c>
      <c r="F296" s="51">
        <v>5.4</v>
      </c>
      <c r="G296" s="50">
        <v>1.35</v>
      </c>
      <c r="H296" s="50">
        <f t="shared" si="38"/>
        <v>6.75</v>
      </c>
      <c r="I296" s="51">
        <f t="shared" si="40"/>
        <v>135</v>
      </c>
      <c r="J296" s="51">
        <f t="shared" si="41"/>
        <v>33.75</v>
      </c>
      <c r="K296" s="51">
        <f t="shared" si="39"/>
        <v>168.75</v>
      </c>
    </row>
    <row r="297" spans="1:11" s="26" customFormat="1" ht="22.5" customHeight="1">
      <c r="A297" s="53" t="s">
        <v>473</v>
      </c>
      <c r="B297" s="88" t="s">
        <v>491</v>
      </c>
      <c r="C297" s="88"/>
      <c r="D297" s="52" t="s">
        <v>417</v>
      </c>
      <c r="E297" s="50">
        <v>33</v>
      </c>
      <c r="F297" s="51">
        <v>6.4</v>
      </c>
      <c r="G297" s="50">
        <v>1.6</v>
      </c>
      <c r="H297" s="50">
        <f t="shared" si="38"/>
        <v>8</v>
      </c>
      <c r="I297" s="51">
        <f t="shared" si="40"/>
        <v>211.20000000000002</v>
      </c>
      <c r="J297" s="51">
        <f t="shared" si="41"/>
        <v>52.800000000000004</v>
      </c>
      <c r="K297" s="51">
        <f t="shared" si="39"/>
        <v>264</v>
      </c>
    </row>
    <row r="298" spans="1:11" s="26" customFormat="1" ht="22.5" customHeight="1">
      <c r="A298" s="53" t="s">
        <v>474</v>
      </c>
      <c r="B298" s="88" t="s">
        <v>492</v>
      </c>
      <c r="C298" s="88"/>
      <c r="D298" s="52" t="s">
        <v>417</v>
      </c>
      <c r="E298" s="50">
        <v>15</v>
      </c>
      <c r="F298" s="51">
        <v>2.9</v>
      </c>
      <c r="G298" s="50">
        <v>0.73</v>
      </c>
      <c r="H298" s="50">
        <f t="shared" si="38"/>
        <v>3.63</v>
      </c>
      <c r="I298" s="51">
        <f t="shared" si="40"/>
        <v>43.5</v>
      </c>
      <c r="J298" s="51">
        <f t="shared" si="41"/>
        <v>10.95</v>
      </c>
      <c r="K298" s="51">
        <f t="shared" si="39"/>
        <v>54.45</v>
      </c>
    </row>
    <row r="299" spans="1:11" s="26" customFormat="1" ht="22.5" customHeight="1">
      <c r="A299" s="53" t="s">
        <v>475</v>
      </c>
      <c r="B299" s="88" t="s">
        <v>493</v>
      </c>
      <c r="C299" s="88"/>
      <c r="D299" s="52" t="s">
        <v>418</v>
      </c>
      <c r="E299" s="50">
        <v>50</v>
      </c>
      <c r="F299" s="51">
        <v>2.1</v>
      </c>
      <c r="G299" s="50">
        <v>0.53</v>
      </c>
      <c r="H299" s="50">
        <f t="shared" si="38"/>
        <v>2.63</v>
      </c>
      <c r="I299" s="51">
        <f t="shared" si="40"/>
        <v>105</v>
      </c>
      <c r="J299" s="51">
        <f t="shared" si="41"/>
        <v>26.5</v>
      </c>
      <c r="K299" s="51">
        <f t="shared" si="39"/>
        <v>131.5</v>
      </c>
    </row>
    <row r="300" spans="1:11" s="26" customFormat="1" ht="22.5" customHeight="1">
      <c r="A300" s="53" t="s">
        <v>476</v>
      </c>
      <c r="B300" s="88" t="s">
        <v>494</v>
      </c>
      <c r="C300" s="88"/>
      <c r="D300" s="52" t="s">
        <v>418</v>
      </c>
      <c r="E300" s="50">
        <v>110</v>
      </c>
      <c r="F300" s="51">
        <v>3.75</v>
      </c>
      <c r="G300" s="50">
        <v>0.94</v>
      </c>
      <c r="H300" s="50">
        <f t="shared" si="38"/>
        <v>4.6899999999999995</v>
      </c>
      <c r="I300" s="51">
        <f t="shared" si="40"/>
        <v>412.5</v>
      </c>
      <c r="J300" s="51">
        <f t="shared" si="41"/>
        <v>103.39999999999999</v>
      </c>
      <c r="K300" s="51">
        <f t="shared" si="39"/>
        <v>515.9</v>
      </c>
    </row>
    <row r="301" spans="1:11" s="26" customFormat="1" ht="22.5" customHeight="1">
      <c r="A301" s="53" t="s">
        <v>477</v>
      </c>
      <c r="B301" s="88" t="s">
        <v>495</v>
      </c>
      <c r="C301" s="88"/>
      <c r="D301" s="52" t="s">
        <v>418</v>
      </c>
      <c r="E301" s="50">
        <v>150</v>
      </c>
      <c r="F301" s="51">
        <v>4.75</v>
      </c>
      <c r="G301" s="50">
        <v>1.19</v>
      </c>
      <c r="H301" s="50">
        <f t="shared" si="38"/>
        <v>5.9399999999999995</v>
      </c>
      <c r="I301" s="51">
        <f t="shared" si="40"/>
        <v>712.5</v>
      </c>
      <c r="J301" s="51">
        <f t="shared" si="41"/>
        <v>178.5</v>
      </c>
      <c r="K301" s="51">
        <f t="shared" si="39"/>
        <v>891</v>
      </c>
    </row>
    <row r="302" spans="1:11" s="26" customFormat="1" ht="18" customHeight="1">
      <c r="A302" s="53" t="s">
        <v>478</v>
      </c>
      <c r="B302" s="88" t="s">
        <v>496</v>
      </c>
      <c r="C302" s="88"/>
      <c r="D302" s="52" t="s">
        <v>418</v>
      </c>
      <c r="E302" s="50">
        <v>230</v>
      </c>
      <c r="F302" s="51">
        <v>5.75</v>
      </c>
      <c r="G302" s="50">
        <v>1.44</v>
      </c>
      <c r="H302" s="50">
        <f t="shared" si="38"/>
        <v>7.1899999999999995</v>
      </c>
      <c r="I302" s="51">
        <f t="shared" si="40"/>
        <v>1322.5</v>
      </c>
      <c r="J302" s="51">
        <f t="shared" si="41"/>
        <v>331.2</v>
      </c>
      <c r="K302" s="51">
        <f t="shared" si="39"/>
        <v>1653.7</v>
      </c>
    </row>
    <row r="303" spans="1:11" s="26" customFormat="1" ht="22.5" customHeight="1">
      <c r="A303" s="93" t="s">
        <v>479</v>
      </c>
      <c r="B303" s="93"/>
      <c r="C303" s="93"/>
      <c r="D303" s="93"/>
      <c r="E303" s="93"/>
      <c r="F303" s="93"/>
      <c r="G303" s="93"/>
      <c r="H303" s="93"/>
      <c r="I303" s="93"/>
      <c r="J303" s="93"/>
      <c r="K303" s="93"/>
    </row>
    <row r="304" spans="1:11" s="26" customFormat="1" ht="22.5" customHeight="1">
      <c r="A304" s="53" t="s">
        <v>480</v>
      </c>
      <c r="B304" s="88" t="s">
        <v>600</v>
      </c>
      <c r="C304" s="88"/>
      <c r="D304" s="52" t="s">
        <v>417</v>
      </c>
      <c r="E304" s="50">
        <v>1</v>
      </c>
      <c r="F304" s="51">
        <v>204</v>
      </c>
      <c r="G304" s="50">
        <v>0</v>
      </c>
      <c r="H304" s="50">
        <f>SUM(F304:G304)</f>
        <v>204</v>
      </c>
      <c r="I304" s="51">
        <f>PRODUCT(E304,F304)</f>
        <v>204</v>
      </c>
      <c r="J304" s="51">
        <f>PRODUCT(E304,G304)</f>
        <v>0</v>
      </c>
      <c r="K304" s="51">
        <f>SUM(I304:J304)</f>
        <v>204</v>
      </c>
    </row>
    <row r="305" spans="1:11" s="26" customFormat="1" ht="22.5" customHeight="1">
      <c r="A305" s="53" t="s">
        <v>603</v>
      </c>
      <c r="B305" s="88" t="s">
        <v>601</v>
      </c>
      <c r="C305" s="88"/>
      <c r="D305" s="52" t="s">
        <v>417</v>
      </c>
      <c r="E305" s="50">
        <v>2</v>
      </c>
      <c r="F305" s="51">
        <v>405</v>
      </c>
      <c r="G305" s="50">
        <v>0</v>
      </c>
      <c r="H305" s="50">
        <f>SUM(F305:G305)</f>
        <v>405</v>
      </c>
      <c r="I305" s="51">
        <f>PRODUCT(E305,F305)</f>
        <v>810</v>
      </c>
      <c r="J305" s="51">
        <f>PRODUCT(E305,G305)</f>
        <v>0</v>
      </c>
      <c r="K305" s="51">
        <f>SUM(I305:J305)</f>
        <v>810</v>
      </c>
    </row>
    <row r="306" spans="1:11" s="26" customFormat="1" ht="10.5" customHeight="1">
      <c r="A306" s="53" t="s">
        <v>481</v>
      </c>
      <c r="B306" s="88" t="s">
        <v>602</v>
      </c>
      <c r="C306" s="88"/>
      <c r="D306" s="52" t="s">
        <v>417</v>
      </c>
      <c r="E306" s="50">
        <v>3</v>
      </c>
      <c r="F306" s="51">
        <v>405</v>
      </c>
      <c r="G306" s="50">
        <v>0</v>
      </c>
      <c r="H306" s="50">
        <f>SUM(F306:G306)</f>
        <v>405</v>
      </c>
      <c r="I306" s="51">
        <f>PRODUCT(E306,F306)</f>
        <v>1215</v>
      </c>
      <c r="J306" s="51">
        <f>PRODUCT(E306,G306)</f>
        <v>0</v>
      </c>
      <c r="K306" s="51">
        <f>SUM(I306:J306)</f>
        <v>1215</v>
      </c>
    </row>
    <row r="307" spans="1:11" s="26" customFormat="1" ht="22.5" customHeight="1" thickBot="1">
      <c r="A307" s="131"/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</row>
    <row r="308" spans="1:11" s="26" customFormat="1" ht="22.5" customHeight="1" thickBot="1">
      <c r="A308" s="31">
        <v>24</v>
      </c>
      <c r="B308" s="169" t="s">
        <v>154</v>
      </c>
      <c r="C308" s="169"/>
      <c r="D308" s="12"/>
      <c r="E308" s="12"/>
      <c r="F308" s="12"/>
      <c r="G308" s="12"/>
      <c r="H308" s="29">
        <v>0.0203</v>
      </c>
      <c r="I308" s="12"/>
      <c r="J308" s="12"/>
      <c r="K308" s="16">
        <v>41200</v>
      </c>
    </row>
    <row r="309" spans="1:11" s="26" customFormat="1" ht="11.25" customHeight="1">
      <c r="A309" s="18" t="s">
        <v>226</v>
      </c>
      <c r="B309" s="161" t="s">
        <v>155</v>
      </c>
      <c r="C309" s="161"/>
      <c r="D309" s="18" t="s">
        <v>40</v>
      </c>
      <c r="E309" s="18">
        <v>1</v>
      </c>
      <c r="F309" s="18">
        <v>41200</v>
      </c>
      <c r="G309" s="18">
        <v>0</v>
      </c>
      <c r="H309" s="18">
        <f>SUM(F309:G309)</f>
        <v>41200</v>
      </c>
      <c r="I309" s="18">
        <f>PRODUCT(F309,E309)</f>
        <v>41200</v>
      </c>
      <c r="J309" s="18">
        <f>G309*E309</f>
        <v>0</v>
      </c>
      <c r="K309" s="18">
        <f>SUM(I309:J309)</f>
        <v>41200</v>
      </c>
    </row>
    <row r="310" spans="1:11" s="26" customFormat="1" ht="24.75" customHeight="1" thickBot="1">
      <c r="A310" s="131"/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</row>
    <row r="311" spans="1:11" s="26" customFormat="1" ht="18" customHeight="1" thickBot="1">
      <c r="A311" s="31">
        <v>25</v>
      </c>
      <c r="B311" s="132" t="s">
        <v>31</v>
      </c>
      <c r="C311" s="132"/>
      <c r="D311" s="15"/>
      <c r="E311" s="15"/>
      <c r="F311" s="15"/>
      <c r="G311" s="15"/>
      <c r="H311" s="29">
        <v>0.0228</v>
      </c>
      <c r="I311" s="15"/>
      <c r="J311" s="36"/>
      <c r="K311" s="16">
        <f>SUM(K312:K343)</f>
        <v>51937.56999999999</v>
      </c>
    </row>
    <row r="312" spans="1:11" s="26" customFormat="1" ht="18" customHeight="1">
      <c r="A312" s="54" t="s">
        <v>497</v>
      </c>
      <c r="B312" s="133" t="s">
        <v>558</v>
      </c>
      <c r="C312" s="133"/>
      <c r="D312" s="54" t="s">
        <v>113</v>
      </c>
      <c r="E312" s="55">
        <v>22</v>
      </c>
      <c r="F312" s="51">
        <v>0</v>
      </c>
      <c r="G312" s="18">
        <v>28</v>
      </c>
      <c r="H312" s="56">
        <f>SUM(F312:G312)</f>
        <v>28</v>
      </c>
      <c r="I312" s="18">
        <f>PRODUCT(F312,E312)</f>
        <v>0</v>
      </c>
      <c r="J312" s="18">
        <f>PRODUCT(G312,E312)</f>
        <v>616</v>
      </c>
      <c r="K312" s="18">
        <f>SUM(I312:J312)</f>
        <v>616</v>
      </c>
    </row>
    <row r="313" spans="1:11" s="26" customFormat="1" ht="18" customHeight="1">
      <c r="A313" s="57" t="s">
        <v>498</v>
      </c>
      <c r="B313" s="135" t="s">
        <v>559</v>
      </c>
      <c r="C313" s="135"/>
      <c r="D313" s="57" t="s">
        <v>113</v>
      </c>
      <c r="E313" s="58">
        <v>6</v>
      </c>
      <c r="F313" s="22">
        <v>269.9</v>
      </c>
      <c r="G313" s="22">
        <v>24</v>
      </c>
      <c r="H313" s="56">
        <f aca="true" t="shared" si="42" ref="H313:H343">SUM(F313:G313)</f>
        <v>293.9</v>
      </c>
      <c r="I313" s="18">
        <f aca="true" t="shared" si="43" ref="I313:I343">PRODUCT(F313,E313)</f>
        <v>1619.3999999999999</v>
      </c>
      <c r="J313" s="22">
        <f aca="true" t="shared" si="44" ref="J313:J343">PRODUCT(G313,E313)</f>
        <v>144</v>
      </c>
      <c r="K313" s="22">
        <f aca="true" t="shared" si="45" ref="K313:K343">SUM(I313:J313)</f>
        <v>1763.3999999999999</v>
      </c>
    </row>
    <row r="314" spans="1:11" s="26" customFormat="1" ht="18" customHeight="1">
      <c r="A314" s="57" t="s">
        <v>499</v>
      </c>
      <c r="B314" s="135" t="s">
        <v>560</v>
      </c>
      <c r="C314" s="135"/>
      <c r="D314" s="57" t="s">
        <v>113</v>
      </c>
      <c r="E314" s="58">
        <v>29</v>
      </c>
      <c r="F314" s="51">
        <v>0</v>
      </c>
      <c r="G314" s="22">
        <v>16</v>
      </c>
      <c r="H314" s="56">
        <f t="shared" si="42"/>
        <v>16</v>
      </c>
      <c r="I314" s="18">
        <f t="shared" si="43"/>
        <v>0</v>
      </c>
      <c r="J314" s="22">
        <f t="shared" si="44"/>
        <v>464</v>
      </c>
      <c r="K314" s="22">
        <f t="shared" si="45"/>
        <v>464</v>
      </c>
    </row>
    <row r="315" spans="1:11" s="26" customFormat="1" ht="18" customHeight="1">
      <c r="A315" s="57" t="s">
        <v>500</v>
      </c>
      <c r="B315" s="135" t="s">
        <v>523</v>
      </c>
      <c r="C315" s="135"/>
      <c r="D315" s="57" t="s">
        <v>22</v>
      </c>
      <c r="E315" s="58">
        <v>94.55</v>
      </c>
      <c r="F315" s="51">
        <v>250</v>
      </c>
      <c r="G315" s="22">
        <v>25</v>
      </c>
      <c r="H315" s="56">
        <f t="shared" si="42"/>
        <v>275</v>
      </c>
      <c r="I315" s="18">
        <f t="shared" si="43"/>
        <v>23637.5</v>
      </c>
      <c r="J315" s="22">
        <f t="shared" si="44"/>
        <v>2363.75</v>
      </c>
      <c r="K315" s="22">
        <f t="shared" si="45"/>
        <v>26001.25</v>
      </c>
    </row>
    <row r="316" spans="1:11" s="26" customFormat="1" ht="18" customHeight="1">
      <c r="A316" s="57" t="s">
        <v>501</v>
      </c>
      <c r="B316" s="135" t="s">
        <v>524</v>
      </c>
      <c r="C316" s="135"/>
      <c r="D316" s="57" t="s">
        <v>113</v>
      </c>
      <c r="E316" s="58">
        <v>29</v>
      </c>
      <c r="F316" s="22">
        <v>116</v>
      </c>
      <c r="G316" s="22">
        <v>12</v>
      </c>
      <c r="H316" s="56">
        <f t="shared" si="42"/>
        <v>128</v>
      </c>
      <c r="I316" s="18">
        <f t="shared" si="43"/>
        <v>3364</v>
      </c>
      <c r="J316" s="22">
        <f t="shared" si="44"/>
        <v>348</v>
      </c>
      <c r="K316" s="22">
        <f t="shared" si="45"/>
        <v>3712</v>
      </c>
    </row>
    <row r="317" spans="1:11" s="26" customFormat="1" ht="18" customHeight="1">
      <c r="A317" s="57" t="s">
        <v>502</v>
      </c>
      <c r="B317" s="135" t="s">
        <v>525</v>
      </c>
      <c r="C317" s="135"/>
      <c r="D317" s="57" t="s">
        <v>113</v>
      </c>
      <c r="E317" s="58">
        <v>14</v>
      </c>
      <c r="F317" s="51">
        <v>184</v>
      </c>
      <c r="G317" s="22">
        <v>6.4</v>
      </c>
      <c r="H317" s="56">
        <f t="shared" si="42"/>
        <v>190.4</v>
      </c>
      <c r="I317" s="18">
        <f t="shared" si="43"/>
        <v>2576</v>
      </c>
      <c r="J317" s="22">
        <f t="shared" si="44"/>
        <v>89.60000000000001</v>
      </c>
      <c r="K317" s="22">
        <f t="shared" si="45"/>
        <v>2665.6</v>
      </c>
    </row>
    <row r="318" spans="1:11" s="26" customFormat="1" ht="18" customHeight="1">
      <c r="A318" s="57" t="s">
        <v>503</v>
      </c>
      <c r="B318" s="135" t="s">
        <v>561</v>
      </c>
      <c r="C318" s="135"/>
      <c r="D318" s="57" t="s">
        <v>113</v>
      </c>
      <c r="E318" s="58">
        <v>29</v>
      </c>
      <c r="F318" s="51">
        <v>0</v>
      </c>
      <c r="G318" s="22">
        <v>36</v>
      </c>
      <c r="H318" s="56">
        <f t="shared" si="42"/>
        <v>36</v>
      </c>
      <c r="I318" s="18">
        <f t="shared" si="43"/>
        <v>0</v>
      </c>
      <c r="J318" s="22">
        <f t="shared" si="44"/>
        <v>1044</v>
      </c>
      <c r="K318" s="22">
        <f t="shared" si="45"/>
        <v>1044</v>
      </c>
    </row>
    <row r="319" spans="1:11" s="26" customFormat="1" ht="18" customHeight="1">
      <c r="A319" s="57" t="s">
        <v>504</v>
      </c>
      <c r="B319" s="135" t="s">
        <v>526</v>
      </c>
      <c r="C319" s="135"/>
      <c r="D319" s="57" t="s">
        <v>113</v>
      </c>
      <c r="E319" s="58">
        <v>29</v>
      </c>
      <c r="F319" s="22">
        <v>18.9</v>
      </c>
      <c r="G319" s="22">
        <v>2.8</v>
      </c>
      <c r="H319" s="56">
        <f t="shared" si="42"/>
        <v>21.7</v>
      </c>
      <c r="I319" s="18">
        <f t="shared" si="43"/>
        <v>548.0999999999999</v>
      </c>
      <c r="J319" s="22">
        <f t="shared" si="44"/>
        <v>81.19999999999999</v>
      </c>
      <c r="K319" s="22">
        <f t="shared" si="45"/>
        <v>629.3</v>
      </c>
    </row>
    <row r="320" spans="1:11" s="26" customFormat="1" ht="18" customHeight="1">
      <c r="A320" s="57" t="s">
        <v>505</v>
      </c>
      <c r="B320" s="135" t="s">
        <v>562</v>
      </c>
      <c r="C320" s="135"/>
      <c r="D320" s="57" t="s">
        <v>113</v>
      </c>
      <c r="E320" s="58">
        <v>29</v>
      </c>
      <c r="F320" s="51">
        <v>0</v>
      </c>
      <c r="G320" s="22">
        <v>4</v>
      </c>
      <c r="H320" s="56">
        <f t="shared" si="42"/>
        <v>4</v>
      </c>
      <c r="I320" s="18">
        <f t="shared" si="43"/>
        <v>0</v>
      </c>
      <c r="J320" s="22">
        <f t="shared" si="44"/>
        <v>116</v>
      </c>
      <c r="K320" s="22">
        <f t="shared" si="45"/>
        <v>116</v>
      </c>
    </row>
    <row r="321" spans="1:11" s="26" customFormat="1" ht="18" customHeight="1">
      <c r="A321" s="57" t="s">
        <v>506</v>
      </c>
      <c r="B321" s="135" t="s">
        <v>527</v>
      </c>
      <c r="C321" s="135"/>
      <c r="D321" s="57" t="s">
        <v>113</v>
      </c>
      <c r="E321" s="58">
        <v>58</v>
      </c>
      <c r="F321" s="22">
        <v>7.4</v>
      </c>
      <c r="G321" s="22">
        <v>2</v>
      </c>
      <c r="H321" s="56">
        <f t="shared" si="42"/>
        <v>9.4</v>
      </c>
      <c r="I321" s="18">
        <f t="shared" si="43"/>
        <v>429.20000000000005</v>
      </c>
      <c r="J321" s="22">
        <f t="shared" si="44"/>
        <v>116</v>
      </c>
      <c r="K321" s="22">
        <f t="shared" si="45"/>
        <v>545.2</v>
      </c>
    </row>
    <row r="322" spans="1:11" s="26" customFormat="1" ht="18" customHeight="1">
      <c r="A322" s="57" t="s">
        <v>507</v>
      </c>
      <c r="B322" s="135" t="s">
        <v>563</v>
      </c>
      <c r="C322" s="135"/>
      <c r="D322" s="57" t="s">
        <v>113</v>
      </c>
      <c r="E322" s="58">
        <v>29</v>
      </c>
      <c r="F322" s="51">
        <v>0</v>
      </c>
      <c r="G322" s="22">
        <v>2</v>
      </c>
      <c r="H322" s="56">
        <f t="shared" si="42"/>
        <v>2</v>
      </c>
      <c r="I322" s="18">
        <f t="shared" si="43"/>
        <v>0</v>
      </c>
      <c r="J322" s="22">
        <f t="shared" si="44"/>
        <v>58</v>
      </c>
      <c r="K322" s="22">
        <f t="shared" si="45"/>
        <v>58</v>
      </c>
    </row>
    <row r="323" spans="1:11" s="26" customFormat="1" ht="18" customHeight="1">
      <c r="A323" s="57" t="s">
        <v>508</v>
      </c>
      <c r="B323" s="135" t="s">
        <v>564</v>
      </c>
      <c r="C323" s="135"/>
      <c r="D323" s="57" t="s">
        <v>113</v>
      </c>
      <c r="E323" s="58">
        <v>29</v>
      </c>
      <c r="F323" s="51">
        <v>0</v>
      </c>
      <c r="G323" s="22">
        <v>1.6</v>
      </c>
      <c r="H323" s="56">
        <f t="shared" si="42"/>
        <v>1.6</v>
      </c>
      <c r="I323" s="18">
        <f t="shared" si="43"/>
        <v>0</v>
      </c>
      <c r="J323" s="22">
        <f t="shared" si="44"/>
        <v>46.400000000000006</v>
      </c>
      <c r="K323" s="22">
        <f t="shared" si="45"/>
        <v>46.400000000000006</v>
      </c>
    </row>
    <row r="324" spans="1:11" s="26" customFormat="1" ht="18" customHeight="1">
      <c r="A324" s="57" t="s">
        <v>509</v>
      </c>
      <c r="B324" s="135" t="s">
        <v>565</v>
      </c>
      <c r="C324" s="135"/>
      <c r="D324" s="57" t="s">
        <v>273</v>
      </c>
      <c r="E324" s="58">
        <v>29</v>
      </c>
      <c r="F324" s="51">
        <v>0</v>
      </c>
      <c r="G324" s="22">
        <v>1.6</v>
      </c>
      <c r="H324" s="56">
        <f t="shared" si="42"/>
        <v>1.6</v>
      </c>
      <c r="I324" s="18">
        <f t="shared" si="43"/>
        <v>0</v>
      </c>
      <c r="J324" s="22">
        <f t="shared" si="44"/>
        <v>46.400000000000006</v>
      </c>
      <c r="K324" s="22">
        <f t="shared" si="45"/>
        <v>46.400000000000006</v>
      </c>
    </row>
    <row r="325" spans="1:11" s="26" customFormat="1" ht="18" customHeight="1">
      <c r="A325" s="57" t="s">
        <v>510</v>
      </c>
      <c r="B325" s="135" t="s">
        <v>528</v>
      </c>
      <c r="C325" s="135"/>
      <c r="D325" s="57" t="s">
        <v>113</v>
      </c>
      <c r="E325" s="58">
        <v>6</v>
      </c>
      <c r="F325" s="22">
        <v>167</v>
      </c>
      <c r="G325" s="22">
        <v>28</v>
      </c>
      <c r="H325" s="56">
        <f t="shared" si="42"/>
        <v>195</v>
      </c>
      <c r="I325" s="18">
        <f t="shared" si="43"/>
        <v>1002</v>
      </c>
      <c r="J325" s="22">
        <f t="shared" si="44"/>
        <v>168</v>
      </c>
      <c r="K325" s="22">
        <f t="shared" si="45"/>
        <v>1170</v>
      </c>
    </row>
    <row r="326" spans="1:11" s="26" customFormat="1" ht="18" customHeight="1">
      <c r="A326" s="57" t="s">
        <v>511</v>
      </c>
      <c r="B326" s="135" t="s">
        <v>566</v>
      </c>
      <c r="C326" s="135"/>
      <c r="D326" s="57" t="s">
        <v>113</v>
      </c>
      <c r="E326" s="58">
        <v>29</v>
      </c>
      <c r="F326" s="51">
        <v>0</v>
      </c>
      <c r="G326" s="22">
        <v>16</v>
      </c>
      <c r="H326" s="56">
        <f t="shared" si="42"/>
        <v>16</v>
      </c>
      <c r="I326" s="18">
        <f t="shared" si="43"/>
        <v>0</v>
      </c>
      <c r="J326" s="22">
        <f t="shared" si="44"/>
        <v>464</v>
      </c>
      <c r="K326" s="22">
        <f t="shared" si="45"/>
        <v>464</v>
      </c>
    </row>
    <row r="327" spans="1:11" s="26" customFormat="1" ht="18" customHeight="1">
      <c r="A327" s="57" t="s">
        <v>512</v>
      </c>
      <c r="B327" s="135" t="s">
        <v>529</v>
      </c>
      <c r="C327" s="135"/>
      <c r="D327" s="57" t="s">
        <v>113</v>
      </c>
      <c r="E327" s="58">
        <v>29</v>
      </c>
      <c r="F327" s="22">
        <v>46</v>
      </c>
      <c r="G327" s="22">
        <v>2.4</v>
      </c>
      <c r="H327" s="56">
        <f t="shared" si="42"/>
        <v>48.4</v>
      </c>
      <c r="I327" s="18">
        <f t="shared" si="43"/>
        <v>1334</v>
      </c>
      <c r="J327" s="22">
        <f t="shared" si="44"/>
        <v>69.6</v>
      </c>
      <c r="K327" s="22">
        <f t="shared" si="45"/>
        <v>1403.6</v>
      </c>
    </row>
    <row r="328" spans="1:11" s="26" customFormat="1" ht="18" customHeight="1">
      <c r="A328" s="57" t="s">
        <v>513</v>
      </c>
      <c r="B328" s="135" t="s">
        <v>530</v>
      </c>
      <c r="C328" s="135"/>
      <c r="D328" s="57" t="s">
        <v>113</v>
      </c>
      <c r="E328" s="58">
        <v>9</v>
      </c>
      <c r="F328" s="22">
        <v>120</v>
      </c>
      <c r="G328" s="22">
        <v>16</v>
      </c>
      <c r="H328" s="56">
        <f t="shared" si="42"/>
        <v>136</v>
      </c>
      <c r="I328" s="18">
        <f t="shared" si="43"/>
        <v>1080</v>
      </c>
      <c r="J328" s="22">
        <f t="shared" si="44"/>
        <v>144</v>
      </c>
      <c r="K328" s="22">
        <f>SUM(I328:J328)</f>
        <v>1224</v>
      </c>
    </row>
    <row r="329" spans="1:11" s="26" customFormat="1" ht="18" customHeight="1">
      <c r="A329" s="57" t="s">
        <v>514</v>
      </c>
      <c r="B329" s="135" t="s">
        <v>567</v>
      </c>
      <c r="C329" s="135"/>
      <c r="D329" s="57" t="s">
        <v>113</v>
      </c>
      <c r="E329" s="58">
        <v>29</v>
      </c>
      <c r="F329" s="51">
        <v>0</v>
      </c>
      <c r="G329" s="22">
        <v>2.4</v>
      </c>
      <c r="H329" s="56">
        <f t="shared" si="42"/>
        <v>2.4</v>
      </c>
      <c r="I329" s="18">
        <f t="shared" si="43"/>
        <v>0</v>
      </c>
      <c r="J329" s="22">
        <f t="shared" si="44"/>
        <v>69.6</v>
      </c>
      <c r="K329" s="22">
        <f t="shared" si="45"/>
        <v>69.6</v>
      </c>
    </row>
    <row r="330" spans="1:11" s="26" customFormat="1" ht="18" customHeight="1">
      <c r="A330" s="57" t="s">
        <v>515</v>
      </c>
      <c r="B330" s="135" t="s">
        <v>568</v>
      </c>
      <c r="C330" s="135"/>
      <c r="D330" s="57" t="s">
        <v>113</v>
      </c>
      <c r="E330" s="58">
        <v>29</v>
      </c>
      <c r="F330" s="22">
        <v>95</v>
      </c>
      <c r="G330" s="22">
        <v>4</v>
      </c>
      <c r="H330" s="56">
        <f t="shared" si="42"/>
        <v>99</v>
      </c>
      <c r="I330" s="18">
        <f t="shared" si="43"/>
        <v>2755</v>
      </c>
      <c r="J330" s="22">
        <f t="shared" si="44"/>
        <v>116</v>
      </c>
      <c r="K330" s="22">
        <f t="shared" si="45"/>
        <v>2871</v>
      </c>
    </row>
    <row r="331" spans="1:11" s="26" customFormat="1" ht="18" customHeight="1">
      <c r="A331" s="57" t="s">
        <v>516</v>
      </c>
      <c r="B331" s="135" t="s">
        <v>569</v>
      </c>
      <c r="C331" s="135"/>
      <c r="D331" s="57" t="s">
        <v>113</v>
      </c>
      <c r="E331" s="58">
        <v>2</v>
      </c>
      <c r="F331" s="22">
        <v>40</v>
      </c>
      <c r="G331" s="22">
        <v>8</v>
      </c>
      <c r="H331" s="56">
        <f t="shared" si="42"/>
        <v>48</v>
      </c>
      <c r="I331" s="18">
        <f t="shared" si="43"/>
        <v>80</v>
      </c>
      <c r="J331" s="22">
        <f t="shared" si="44"/>
        <v>16</v>
      </c>
      <c r="K331" s="22">
        <f t="shared" si="45"/>
        <v>96</v>
      </c>
    </row>
    <row r="332" spans="1:11" s="26" customFormat="1" ht="18" customHeight="1">
      <c r="A332" s="57" t="s">
        <v>517</v>
      </c>
      <c r="B332" s="135" t="s">
        <v>570</v>
      </c>
      <c r="C332" s="135"/>
      <c r="D332" s="57" t="s">
        <v>117</v>
      </c>
      <c r="E332" s="58">
        <v>5</v>
      </c>
      <c r="F332" s="22">
        <v>8.1</v>
      </c>
      <c r="G332" s="51">
        <v>0</v>
      </c>
      <c r="H332" s="56">
        <f t="shared" si="42"/>
        <v>8.1</v>
      </c>
      <c r="I332" s="18">
        <f t="shared" si="43"/>
        <v>40.5</v>
      </c>
      <c r="J332" s="51">
        <v>0</v>
      </c>
      <c r="K332" s="22">
        <f t="shared" si="45"/>
        <v>40.5</v>
      </c>
    </row>
    <row r="333" spans="1:11" s="26" customFormat="1" ht="18" customHeight="1">
      <c r="A333" s="57" t="s">
        <v>518</v>
      </c>
      <c r="B333" s="135" t="s">
        <v>531</v>
      </c>
      <c r="C333" s="135"/>
      <c r="D333" s="57" t="s">
        <v>532</v>
      </c>
      <c r="E333" s="58">
        <v>10</v>
      </c>
      <c r="F333" s="22">
        <v>1.9</v>
      </c>
      <c r="G333" s="51">
        <v>0</v>
      </c>
      <c r="H333" s="56">
        <f t="shared" si="42"/>
        <v>1.9</v>
      </c>
      <c r="I333" s="18">
        <f t="shared" si="43"/>
        <v>19</v>
      </c>
      <c r="J333" s="51">
        <v>0</v>
      </c>
      <c r="K333" s="22">
        <f t="shared" si="45"/>
        <v>19</v>
      </c>
    </row>
    <row r="334" spans="1:11" s="26" customFormat="1" ht="18" customHeight="1">
      <c r="A334" s="57" t="s">
        <v>519</v>
      </c>
      <c r="B334" s="135" t="s">
        <v>571</v>
      </c>
      <c r="C334" s="135"/>
      <c r="D334" s="57" t="s">
        <v>113</v>
      </c>
      <c r="E334" s="58">
        <v>1</v>
      </c>
      <c r="F334" s="22">
        <v>308</v>
      </c>
      <c r="G334" s="22">
        <v>20</v>
      </c>
      <c r="H334" s="56">
        <f t="shared" si="42"/>
        <v>328</v>
      </c>
      <c r="I334" s="18">
        <f t="shared" si="43"/>
        <v>308</v>
      </c>
      <c r="J334" s="22">
        <f t="shared" si="44"/>
        <v>20</v>
      </c>
      <c r="K334" s="22">
        <f t="shared" si="45"/>
        <v>328</v>
      </c>
    </row>
    <row r="335" spans="1:11" s="26" customFormat="1" ht="18" customHeight="1">
      <c r="A335" s="57" t="s">
        <v>520</v>
      </c>
      <c r="B335" s="135" t="s">
        <v>572</v>
      </c>
      <c r="C335" s="135"/>
      <c r="D335" s="57" t="s">
        <v>113</v>
      </c>
      <c r="E335" s="58">
        <v>7</v>
      </c>
      <c r="F335" s="51">
        <v>0</v>
      </c>
      <c r="G335" s="22">
        <v>20</v>
      </c>
      <c r="H335" s="56">
        <f t="shared" si="42"/>
        <v>20</v>
      </c>
      <c r="I335" s="18">
        <f t="shared" si="43"/>
        <v>0</v>
      </c>
      <c r="J335" s="22">
        <f t="shared" si="44"/>
        <v>140</v>
      </c>
      <c r="K335" s="22">
        <f t="shared" si="45"/>
        <v>140</v>
      </c>
    </row>
    <row r="336" spans="1:11" s="26" customFormat="1" ht="18" customHeight="1">
      <c r="A336" s="57" t="s">
        <v>533</v>
      </c>
      <c r="B336" s="84" t="s">
        <v>573</v>
      </c>
      <c r="C336" s="85"/>
      <c r="D336" s="57" t="s">
        <v>113</v>
      </c>
      <c r="E336" s="58">
        <v>6</v>
      </c>
      <c r="F336" s="51">
        <v>0</v>
      </c>
      <c r="G336" s="22">
        <v>25.6</v>
      </c>
      <c r="H336" s="56">
        <f t="shared" si="42"/>
        <v>25.6</v>
      </c>
      <c r="I336" s="18">
        <f t="shared" si="43"/>
        <v>0</v>
      </c>
      <c r="J336" s="22">
        <f t="shared" si="44"/>
        <v>153.60000000000002</v>
      </c>
      <c r="K336" s="22">
        <f t="shared" si="45"/>
        <v>153.60000000000002</v>
      </c>
    </row>
    <row r="337" spans="1:11" s="26" customFormat="1" ht="18" customHeight="1">
      <c r="A337" s="57" t="s">
        <v>534</v>
      </c>
      <c r="B337" s="135" t="s">
        <v>574</v>
      </c>
      <c r="C337" s="135"/>
      <c r="D337" s="57" t="s">
        <v>113</v>
      </c>
      <c r="E337" s="58">
        <v>1</v>
      </c>
      <c r="F337" s="51">
        <v>302.4</v>
      </c>
      <c r="G337" s="22">
        <v>25.6</v>
      </c>
      <c r="H337" s="56">
        <f t="shared" si="42"/>
        <v>328</v>
      </c>
      <c r="I337" s="18">
        <f t="shared" si="43"/>
        <v>302.4</v>
      </c>
      <c r="J337" s="22">
        <f t="shared" si="44"/>
        <v>25.6</v>
      </c>
      <c r="K337" s="22">
        <f t="shared" si="45"/>
        <v>328</v>
      </c>
    </row>
    <row r="338" spans="1:11" s="26" customFormat="1" ht="18" customHeight="1">
      <c r="A338" s="57" t="s">
        <v>535</v>
      </c>
      <c r="B338" s="84" t="s">
        <v>594</v>
      </c>
      <c r="C338" s="85"/>
      <c r="D338" s="57" t="s">
        <v>113</v>
      </c>
      <c r="E338" s="58">
        <v>7</v>
      </c>
      <c r="F338" s="51">
        <v>263</v>
      </c>
      <c r="G338" s="22">
        <v>28</v>
      </c>
      <c r="H338" s="56">
        <f t="shared" si="42"/>
        <v>291</v>
      </c>
      <c r="I338" s="18">
        <f t="shared" si="43"/>
        <v>1841</v>
      </c>
      <c r="J338" s="22">
        <f t="shared" si="44"/>
        <v>196</v>
      </c>
      <c r="K338" s="22">
        <f t="shared" si="45"/>
        <v>2037</v>
      </c>
    </row>
    <row r="339" spans="1:11" s="26" customFormat="1" ht="18" customHeight="1">
      <c r="A339" s="57" t="s">
        <v>536</v>
      </c>
      <c r="B339" s="135" t="s">
        <v>576</v>
      </c>
      <c r="C339" s="135"/>
      <c r="D339" s="57" t="s">
        <v>113</v>
      </c>
      <c r="E339" s="58">
        <v>1</v>
      </c>
      <c r="F339" s="22">
        <v>64</v>
      </c>
      <c r="G339" s="22">
        <v>8</v>
      </c>
      <c r="H339" s="56">
        <f t="shared" si="42"/>
        <v>72</v>
      </c>
      <c r="I339" s="18">
        <f t="shared" si="43"/>
        <v>64</v>
      </c>
      <c r="J339" s="22">
        <f t="shared" si="44"/>
        <v>8</v>
      </c>
      <c r="K339" s="22">
        <f t="shared" si="45"/>
        <v>72</v>
      </c>
    </row>
    <row r="340" spans="1:11" s="26" customFormat="1" ht="18" customHeight="1">
      <c r="A340" s="57" t="s">
        <v>592</v>
      </c>
      <c r="B340" s="84" t="s">
        <v>599</v>
      </c>
      <c r="C340" s="85"/>
      <c r="D340" s="57" t="s">
        <v>113</v>
      </c>
      <c r="E340" s="58">
        <v>7</v>
      </c>
      <c r="F340" s="22">
        <v>350</v>
      </c>
      <c r="G340" s="22">
        <v>1.6</v>
      </c>
      <c r="H340" s="56">
        <f t="shared" si="42"/>
        <v>351.6</v>
      </c>
      <c r="I340" s="18">
        <f t="shared" si="43"/>
        <v>2450</v>
      </c>
      <c r="J340" s="22">
        <f t="shared" si="44"/>
        <v>11.200000000000001</v>
      </c>
      <c r="K340" s="22">
        <f t="shared" si="45"/>
        <v>2461.2</v>
      </c>
    </row>
    <row r="341" spans="1:11" s="26" customFormat="1" ht="17.25" customHeight="1">
      <c r="A341" s="57" t="s">
        <v>595</v>
      </c>
      <c r="B341" s="84" t="s">
        <v>597</v>
      </c>
      <c r="C341" s="85"/>
      <c r="D341" s="57" t="s">
        <v>113</v>
      </c>
      <c r="E341" s="58">
        <v>7</v>
      </c>
      <c r="F341" s="22">
        <v>160</v>
      </c>
      <c r="G341" s="22">
        <v>28</v>
      </c>
      <c r="H341" s="56">
        <f t="shared" si="42"/>
        <v>188</v>
      </c>
      <c r="I341" s="18">
        <f t="shared" si="43"/>
        <v>1120</v>
      </c>
      <c r="J341" s="22">
        <f t="shared" si="44"/>
        <v>196</v>
      </c>
      <c r="K341" s="22">
        <f t="shared" si="45"/>
        <v>1316</v>
      </c>
    </row>
    <row r="342" spans="1:11" s="26" customFormat="1" ht="17.25" customHeight="1">
      <c r="A342" s="57" t="s">
        <v>596</v>
      </c>
      <c r="B342" s="135" t="s">
        <v>575</v>
      </c>
      <c r="C342" s="135"/>
      <c r="D342" s="57" t="s">
        <v>113</v>
      </c>
      <c r="E342" s="58">
        <v>1</v>
      </c>
      <c r="F342" s="22">
        <v>4.52</v>
      </c>
      <c r="G342" s="22">
        <v>4</v>
      </c>
      <c r="H342" s="56">
        <f t="shared" si="42"/>
        <v>8.52</v>
      </c>
      <c r="I342" s="18">
        <f t="shared" si="43"/>
        <v>4.52</v>
      </c>
      <c r="J342" s="22">
        <f t="shared" si="44"/>
        <v>4</v>
      </c>
      <c r="K342" s="22">
        <f t="shared" si="45"/>
        <v>8.52</v>
      </c>
    </row>
    <row r="343" spans="1:15" s="21" customFormat="1" ht="10.5" customHeight="1">
      <c r="A343" s="57" t="s">
        <v>598</v>
      </c>
      <c r="B343" s="135" t="s">
        <v>577</v>
      </c>
      <c r="C343" s="135"/>
      <c r="D343" s="57" t="s">
        <v>113</v>
      </c>
      <c r="E343" s="58">
        <v>7</v>
      </c>
      <c r="F343" s="51">
        <v>0</v>
      </c>
      <c r="G343" s="22">
        <v>4</v>
      </c>
      <c r="H343" s="56">
        <f t="shared" si="42"/>
        <v>4</v>
      </c>
      <c r="I343" s="18">
        <f t="shared" si="43"/>
        <v>0</v>
      </c>
      <c r="J343" s="22">
        <f t="shared" si="44"/>
        <v>28</v>
      </c>
      <c r="K343" s="22">
        <f t="shared" si="45"/>
        <v>28</v>
      </c>
      <c r="L343" s="17"/>
      <c r="M343" s="17"/>
      <c r="N343" s="17"/>
      <c r="O343" s="17"/>
    </row>
    <row r="344" spans="1:15" s="21" customFormat="1" ht="18.75" customHeight="1" thickBo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</row>
    <row r="345" spans="1:11" s="21" customFormat="1" ht="16.5" customHeight="1" thickBot="1">
      <c r="A345" s="31">
        <v>26</v>
      </c>
      <c r="B345" s="158" t="s">
        <v>14</v>
      </c>
      <c r="C345" s="158"/>
      <c r="D345" s="32"/>
      <c r="E345" s="32"/>
      <c r="F345" s="32"/>
      <c r="G345" s="32"/>
      <c r="H345" s="29">
        <v>0.0043</v>
      </c>
      <c r="I345" s="32"/>
      <c r="J345" s="32"/>
      <c r="K345" s="16">
        <v>8698</v>
      </c>
    </row>
    <row r="346" spans="1:11" s="21" customFormat="1" ht="16.5" customHeight="1">
      <c r="A346" s="18" t="s">
        <v>224</v>
      </c>
      <c r="B346" s="134" t="s">
        <v>578</v>
      </c>
      <c r="C346" s="134"/>
      <c r="D346" s="18" t="s">
        <v>123</v>
      </c>
      <c r="E346" s="18">
        <v>930</v>
      </c>
      <c r="F346" s="18">
        <v>5.6</v>
      </c>
      <c r="G346" s="18">
        <v>1</v>
      </c>
      <c r="H346" s="18">
        <f>G346+F346</f>
        <v>6.6</v>
      </c>
      <c r="I346" s="18">
        <f>F346*E346</f>
        <v>5208</v>
      </c>
      <c r="J346" s="18">
        <f>G346*E346</f>
        <v>930</v>
      </c>
      <c r="K346" s="18">
        <f>J346+I346</f>
        <v>6138</v>
      </c>
    </row>
    <row r="347" spans="1:12" s="21" customFormat="1" ht="9.75" customHeight="1">
      <c r="A347" s="22" t="s">
        <v>225</v>
      </c>
      <c r="B347" s="103" t="s">
        <v>522</v>
      </c>
      <c r="C347" s="103"/>
      <c r="D347" s="22" t="s">
        <v>113</v>
      </c>
      <c r="E347" s="22">
        <v>1</v>
      </c>
      <c r="F347" s="22">
        <v>2160</v>
      </c>
      <c r="G347" s="22">
        <v>400</v>
      </c>
      <c r="H347" s="22">
        <f>SUM(F347,G347)</f>
        <v>2560</v>
      </c>
      <c r="I347" s="22">
        <f>PRODUCT(F347,E347)</f>
        <v>2160</v>
      </c>
      <c r="J347" s="22">
        <f>PRODUCT(G347,E347)</f>
        <v>400</v>
      </c>
      <c r="K347" s="22">
        <f>SUM(I347:J347)</f>
        <v>2560</v>
      </c>
      <c r="L347" s="77"/>
    </row>
    <row r="348" spans="1:11" s="59" customFormat="1" ht="16.5" customHeight="1" thickBot="1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</row>
    <row r="349" spans="1:11" s="21" customFormat="1" ht="16.5" customHeight="1" thickBot="1">
      <c r="A349" s="31">
        <v>27</v>
      </c>
      <c r="B349" s="121" t="s">
        <v>581</v>
      </c>
      <c r="C349" s="122"/>
      <c r="D349" s="12"/>
      <c r="E349" s="12"/>
      <c r="F349" s="12"/>
      <c r="G349" s="12"/>
      <c r="H349" s="29">
        <v>0.0024</v>
      </c>
      <c r="I349" s="12"/>
      <c r="J349" s="12"/>
      <c r="K349" s="16">
        <v>4800</v>
      </c>
    </row>
    <row r="350" spans="1:12" s="26" customFormat="1" ht="10.5" customHeight="1">
      <c r="A350" s="18" t="s">
        <v>582</v>
      </c>
      <c r="B350" s="134" t="s">
        <v>583</v>
      </c>
      <c r="C350" s="134"/>
      <c r="D350" s="18" t="s">
        <v>40</v>
      </c>
      <c r="E350" s="18">
        <v>1</v>
      </c>
      <c r="F350" s="18">
        <v>2000</v>
      </c>
      <c r="G350" s="18">
        <v>2800</v>
      </c>
      <c r="H350" s="22">
        <f>SUM(F350,G350)</f>
        <v>4800</v>
      </c>
      <c r="I350" s="22">
        <f>PRODUCT(F350,E350)</f>
        <v>2000</v>
      </c>
      <c r="J350" s="22">
        <f>PRODUCT(G350,E350)</f>
        <v>2800</v>
      </c>
      <c r="K350" s="22">
        <f>SUM(I350:J350)</f>
        <v>4800</v>
      </c>
      <c r="L350" s="17"/>
    </row>
    <row r="351" spans="1:11" s="21" customFormat="1" ht="20.25" customHeight="1" thickBot="1">
      <c r="A351" s="184"/>
      <c r="B351" s="184"/>
      <c r="C351" s="184"/>
      <c r="D351" s="184"/>
      <c r="E351" s="184"/>
      <c r="F351" s="184"/>
      <c r="G351" s="184"/>
      <c r="H351" s="184"/>
      <c r="I351" s="184"/>
      <c r="J351" s="184"/>
      <c r="K351" s="184"/>
    </row>
    <row r="352" spans="1:11" s="21" customFormat="1" ht="18" customHeight="1" thickBot="1">
      <c r="A352" s="31">
        <v>28</v>
      </c>
      <c r="B352" s="132" t="s">
        <v>584</v>
      </c>
      <c r="C352" s="132"/>
      <c r="D352" s="15"/>
      <c r="E352" s="36"/>
      <c r="F352" s="15"/>
      <c r="G352" s="15"/>
      <c r="H352" s="29">
        <v>0.0049</v>
      </c>
      <c r="I352" s="36"/>
      <c r="J352" s="15"/>
      <c r="K352" s="16">
        <v>10000</v>
      </c>
    </row>
    <row r="353" spans="1:11" s="66" customFormat="1" ht="32.25" customHeight="1" thickBot="1">
      <c r="A353" s="18" t="s">
        <v>585</v>
      </c>
      <c r="B353" s="96" t="s">
        <v>589</v>
      </c>
      <c r="C353" s="97"/>
      <c r="D353" s="18" t="s">
        <v>9</v>
      </c>
      <c r="E353" s="18">
        <v>1</v>
      </c>
      <c r="F353" s="18">
        <v>0</v>
      </c>
      <c r="G353" s="60">
        <v>10000</v>
      </c>
      <c r="H353" s="60">
        <f>G353+F353</f>
        <v>10000</v>
      </c>
      <c r="I353" s="60">
        <f>F353*E353</f>
        <v>0</v>
      </c>
      <c r="J353" s="60">
        <f>G353*E353</f>
        <v>10000</v>
      </c>
      <c r="K353" s="60">
        <f>J353+I353</f>
        <v>10000</v>
      </c>
    </row>
    <row r="354" spans="1:11" s="66" customFormat="1" ht="32.25" customHeight="1">
      <c r="A354" s="17"/>
      <c r="B354" s="61"/>
      <c r="C354" s="61"/>
      <c r="D354" s="17"/>
      <c r="E354" s="61"/>
      <c r="F354" s="17"/>
      <c r="G354" s="62" t="s">
        <v>6</v>
      </c>
      <c r="H354" s="63">
        <f>SUM(H352,H349,H345,H311,H308,H244,H237,H211,H195,H191,H163,H125,H122,H118,H112,H104,H97,H85,H79,H72,H63,H50,H45,H40,H36,H30,H23,H8)</f>
        <v>1</v>
      </c>
      <c r="I354" s="64">
        <f>SUM(I9:I353)</f>
        <v>1716017.6608000007</v>
      </c>
      <c r="J354" s="64">
        <f>SUM(J9:J353)</f>
        <v>362633.05260000034</v>
      </c>
      <c r="K354" s="65">
        <f>SUM(K352,K349,K345,K311,K308,K244,K237,K211,K195,K191,K163,K125,K122,K118,K112,K104,K97,K85,K79,K72,K63,K50,K45,K40,K36,K30,K23,K8)</f>
        <v>2078650.7100000004</v>
      </c>
    </row>
    <row r="355" spans="1:11" s="66" customFormat="1" ht="32.25" customHeight="1">
      <c r="A355" s="17"/>
      <c r="B355" s="61"/>
      <c r="C355" s="61"/>
      <c r="D355" s="17"/>
      <c r="E355" s="61"/>
      <c r="F355" s="17"/>
      <c r="G355" s="182" t="s">
        <v>579</v>
      </c>
      <c r="H355" s="183"/>
      <c r="I355" s="67">
        <f>I354*0.25</f>
        <v>429004.41520000016</v>
      </c>
      <c r="J355" s="67">
        <f>J354*0.25</f>
        <v>90658.26315000009</v>
      </c>
      <c r="K355" s="68">
        <f>K354*0.25</f>
        <v>519662.6775000001</v>
      </c>
    </row>
    <row r="356" spans="1:12" s="21" customFormat="1" ht="12.75" customHeight="1" thickBot="1">
      <c r="A356" s="17"/>
      <c r="B356" s="61"/>
      <c r="C356" s="61"/>
      <c r="D356" s="17"/>
      <c r="E356" s="61"/>
      <c r="F356" s="17"/>
      <c r="G356" s="180" t="s">
        <v>580</v>
      </c>
      <c r="H356" s="181"/>
      <c r="I356" s="69">
        <f>I354+I355</f>
        <v>2145022.076000001</v>
      </c>
      <c r="J356" s="69">
        <f>J354+J355</f>
        <v>453291.3157500004</v>
      </c>
      <c r="K356" s="70">
        <f>SUM(K354:K355)</f>
        <v>2598313.3875000007</v>
      </c>
      <c r="L356" s="26"/>
    </row>
    <row r="357" spans="1:12" s="21" customFormat="1" ht="4.5" customHeight="1">
      <c r="A357" s="17"/>
      <c r="B357" s="26"/>
      <c r="C357" s="26"/>
      <c r="D357" s="23"/>
      <c r="E357" s="26"/>
      <c r="F357" s="23"/>
      <c r="G357" s="23"/>
      <c r="H357" s="23"/>
      <c r="I357" s="26"/>
      <c r="J357" s="23"/>
      <c r="K357" s="26"/>
      <c r="L357" s="26"/>
    </row>
    <row r="358" spans="1:12" s="21" customFormat="1" ht="12.75">
      <c r="A358" s="23"/>
      <c r="B358" s="71"/>
      <c r="C358" s="71"/>
      <c r="D358" s="23"/>
      <c r="E358" s="71"/>
      <c r="F358" s="23"/>
      <c r="G358" s="23"/>
      <c r="H358" s="23"/>
      <c r="I358" s="71"/>
      <c r="J358" s="71"/>
      <c r="K358" s="71"/>
      <c r="L358" s="26"/>
    </row>
    <row r="359" spans="1:12" s="21" customFormat="1" ht="4.5" customHeight="1">
      <c r="A359" s="115"/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26"/>
    </row>
    <row r="360" spans="1:12" s="21" customFormat="1" ht="12.75">
      <c r="A360" s="23"/>
      <c r="B360" s="26"/>
      <c r="C360" s="26"/>
      <c r="D360" s="23"/>
      <c r="E360" s="26"/>
      <c r="F360" s="23"/>
      <c r="G360" s="23"/>
      <c r="H360" s="23"/>
      <c r="I360" s="26"/>
      <c r="J360" s="26"/>
      <c r="K360" s="26"/>
      <c r="L360" s="26"/>
    </row>
    <row r="361" spans="1:12" s="21" customFormat="1" ht="12.75">
      <c r="A361" s="23"/>
      <c r="B361" s="26"/>
      <c r="C361" s="26"/>
      <c r="D361" s="23"/>
      <c r="E361" s="26"/>
      <c r="F361" s="23"/>
      <c r="G361" s="23"/>
      <c r="H361" s="23"/>
      <c r="I361" s="26"/>
      <c r="J361" s="26"/>
      <c r="K361" s="26"/>
      <c r="L361" s="26"/>
    </row>
    <row r="362" spans="1:11" ht="12.75">
      <c r="A362" s="23"/>
      <c r="B362" s="26"/>
      <c r="C362" s="26"/>
      <c r="D362" s="23"/>
      <c r="E362" s="26"/>
      <c r="F362" s="23"/>
      <c r="G362" s="23"/>
      <c r="H362" s="23"/>
      <c r="I362" s="26"/>
      <c r="J362" s="23"/>
      <c r="K362" s="26"/>
    </row>
  </sheetData>
  <mergeCells count="355">
    <mergeCell ref="B132:C132"/>
    <mergeCell ref="B220:C220"/>
    <mergeCell ref="B336:C336"/>
    <mergeCell ref="G356:H356"/>
    <mergeCell ref="G355:H355"/>
    <mergeCell ref="B349:C349"/>
    <mergeCell ref="B350:C350"/>
    <mergeCell ref="B224:C224"/>
    <mergeCell ref="A351:K351"/>
    <mergeCell ref="B239:C239"/>
    <mergeCell ref="A1:K1"/>
    <mergeCell ref="B313:C313"/>
    <mergeCell ref="F5:G5"/>
    <mergeCell ref="B219:C219"/>
    <mergeCell ref="B235:C235"/>
    <mergeCell ref="B230:C230"/>
    <mergeCell ref="B231:C231"/>
    <mergeCell ref="B232:C232"/>
    <mergeCell ref="B233:C233"/>
    <mergeCell ref="B27:C27"/>
    <mergeCell ref="A359:K359"/>
    <mergeCell ref="A222:K222"/>
    <mergeCell ref="A229:K229"/>
    <mergeCell ref="B209:C209"/>
    <mergeCell ref="B234:C234"/>
    <mergeCell ref="B226:C226"/>
    <mergeCell ref="B227:C227"/>
    <mergeCell ref="B228:C228"/>
    <mergeCell ref="B217:C217"/>
    <mergeCell ref="B218:C218"/>
    <mergeCell ref="A212:K212"/>
    <mergeCell ref="B213:C213"/>
    <mergeCell ref="A190:K190"/>
    <mergeCell ref="A194:K194"/>
    <mergeCell ref="A210:K210"/>
    <mergeCell ref="B191:C191"/>
    <mergeCell ref="B192:C192"/>
    <mergeCell ref="B193:C193"/>
    <mergeCell ref="B195:C195"/>
    <mergeCell ref="A186:K186"/>
    <mergeCell ref="A188:K188"/>
    <mergeCell ref="B189:C189"/>
    <mergeCell ref="B187:C187"/>
    <mergeCell ref="A182:K182"/>
    <mergeCell ref="A150:K150"/>
    <mergeCell ref="B177:C177"/>
    <mergeCell ref="B178:C178"/>
    <mergeCell ref="B165:C165"/>
    <mergeCell ref="B166:C166"/>
    <mergeCell ref="B167:C167"/>
    <mergeCell ref="B168:C168"/>
    <mergeCell ref="B169:C169"/>
    <mergeCell ref="B170:C170"/>
    <mergeCell ref="A173:K173"/>
    <mergeCell ref="B179:C179"/>
    <mergeCell ref="B180:C180"/>
    <mergeCell ref="B181:C181"/>
    <mergeCell ref="B174:C174"/>
    <mergeCell ref="B175:C175"/>
    <mergeCell ref="B171:C171"/>
    <mergeCell ref="B172:C172"/>
    <mergeCell ref="A164:K164"/>
    <mergeCell ref="B161:C161"/>
    <mergeCell ref="B160:C160"/>
    <mergeCell ref="B153:C153"/>
    <mergeCell ref="B154:C154"/>
    <mergeCell ref="B155:C155"/>
    <mergeCell ref="B156:C156"/>
    <mergeCell ref="B185:C185"/>
    <mergeCell ref="B197:C197"/>
    <mergeCell ref="B214:C214"/>
    <mergeCell ref="B148:C148"/>
    <mergeCell ref="B149:C149"/>
    <mergeCell ref="B151:C151"/>
    <mergeCell ref="B152:C152"/>
    <mergeCell ref="B157:C157"/>
    <mergeCell ref="B158:C158"/>
    <mergeCell ref="B159:C159"/>
    <mergeCell ref="B108:C108"/>
    <mergeCell ref="A110:K110"/>
    <mergeCell ref="B115:C115"/>
    <mergeCell ref="B119:C119"/>
    <mergeCell ref="A117:L117"/>
    <mergeCell ref="B118:C118"/>
    <mergeCell ref="B109:C109"/>
    <mergeCell ref="A111:L111"/>
    <mergeCell ref="B114:C114"/>
    <mergeCell ref="B240:C240"/>
    <mergeCell ref="B241:C241"/>
    <mergeCell ref="B242:C242"/>
    <mergeCell ref="B244:C244"/>
    <mergeCell ref="B347:C347"/>
    <mergeCell ref="B326:C326"/>
    <mergeCell ref="B268:C268"/>
    <mergeCell ref="A310:K310"/>
    <mergeCell ref="B306:C306"/>
    <mergeCell ref="B308:C308"/>
    <mergeCell ref="B302:C302"/>
    <mergeCell ref="B304:C304"/>
    <mergeCell ref="B305:C305"/>
    <mergeCell ref="B340:C340"/>
    <mergeCell ref="A236:K236"/>
    <mergeCell ref="B198:C198"/>
    <mergeCell ref="B199:C199"/>
    <mergeCell ref="B200:C200"/>
    <mergeCell ref="B201:C201"/>
    <mergeCell ref="B202:C202"/>
    <mergeCell ref="B203:C203"/>
    <mergeCell ref="B211:C211"/>
    <mergeCell ref="B215:C215"/>
    <mergeCell ref="B216:C216"/>
    <mergeCell ref="A7:K7"/>
    <mergeCell ref="A29:K29"/>
    <mergeCell ref="A49:K49"/>
    <mergeCell ref="A162:K162"/>
    <mergeCell ref="A126:K126"/>
    <mergeCell ref="A130:K130"/>
    <mergeCell ref="B133:C133"/>
    <mergeCell ref="B135:C135"/>
    <mergeCell ref="B136:C136"/>
    <mergeCell ref="B123:C123"/>
    <mergeCell ref="A307:K307"/>
    <mergeCell ref="B238:C238"/>
    <mergeCell ref="B309:C309"/>
    <mergeCell ref="B221:C221"/>
    <mergeCell ref="B237:C237"/>
    <mergeCell ref="A243:K243"/>
    <mergeCell ref="B252:C252"/>
    <mergeCell ref="B253:C253"/>
    <mergeCell ref="A303:K303"/>
    <mergeCell ref="B300:C300"/>
    <mergeCell ref="B301:C301"/>
    <mergeCell ref="B196:C196"/>
    <mergeCell ref="B207:C207"/>
    <mergeCell ref="B208:C208"/>
    <mergeCell ref="B206:C206"/>
    <mergeCell ref="B204:C204"/>
    <mergeCell ref="B205:C205"/>
    <mergeCell ref="B258:C258"/>
    <mergeCell ref="B259:C259"/>
    <mergeCell ref="B260:C260"/>
    <mergeCell ref="B147:C147"/>
    <mergeCell ref="B125:C125"/>
    <mergeCell ref="B127:C127"/>
    <mergeCell ref="B128:C128"/>
    <mergeCell ref="B129:C129"/>
    <mergeCell ref="B142:C142"/>
    <mergeCell ref="B143:C143"/>
    <mergeCell ref="B145:C145"/>
    <mergeCell ref="B146:C146"/>
    <mergeCell ref="B144:C144"/>
    <mergeCell ref="B343:C343"/>
    <mergeCell ref="B83:C83"/>
    <mergeCell ref="B92:C92"/>
    <mergeCell ref="B93:C93"/>
    <mergeCell ref="B94:C94"/>
    <mergeCell ref="B137:C137"/>
    <mergeCell ref="B138:C138"/>
    <mergeCell ref="B183:C183"/>
    <mergeCell ref="B184:C184"/>
    <mergeCell ref="B141:C141"/>
    <mergeCell ref="B329:C329"/>
    <mergeCell ref="B333:C333"/>
    <mergeCell ref="B330:C330"/>
    <mergeCell ref="B331:C331"/>
    <mergeCell ref="B332:C332"/>
    <mergeCell ref="B320:C320"/>
    <mergeCell ref="B321:C321"/>
    <mergeCell ref="B322:C322"/>
    <mergeCell ref="B328:C328"/>
    <mergeCell ref="B345:C345"/>
    <mergeCell ref="B315:C315"/>
    <mergeCell ref="B316:C316"/>
    <mergeCell ref="B323:C323"/>
    <mergeCell ref="B324:C324"/>
    <mergeCell ref="B318:C318"/>
    <mergeCell ref="B325:C325"/>
    <mergeCell ref="B319:C319"/>
    <mergeCell ref="B342:C342"/>
    <mergeCell ref="B338:C338"/>
    <mergeCell ref="B11:C11"/>
    <mergeCell ref="B16:C16"/>
    <mergeCell ref="A5:C6"/>
    <mergeCell ref="D5:D6"/>
    <mergeCell ref="B8:C8"/>
    <mergeCell ref="B10:C10"/>
    <mergeCell ref="B9:C9"/>
    <mergeCell ref="B12:C12"/>
    <mergeCell ref="B13:C13"/>
    <mergeCell ref="B15:C15"/>
    <mergeCell ref="A71:K71"/>
    <mergeCell ref="A78:K78"/>
    <mergeCell ref="B91:C91"/>
    <mergeCell ref="B79:C79"/>
    <mergeCell ref="B90:C90"/>
    <mergeCell ref="B88:C88"/>
    <mergeCell ref="B87:C87"/>
    <mergeCell ref="B74:C74"/>
    <mergeCell ref="A84:K84"/>
    <mergeCell ref="B77:C77"/>
    <mergeCell ref="B86:C86"/>
    <mergeCell ref="B85:C85"/>
    <mergeCell ref="B116:C116"/>
    <mergeCell ref="B101:C101"/>
    <mergeCell ref="B97:C97"/>
    <mergeCell ref="A96:K96"/>
    <mergeCell ref="B89:C89"/>
    <mergeCell ref="B113:C113"/>
    <mergeCell ref="B99:C99"/>
    <mergeCell ref="B112:C112"/>
    <mergeCell ref="B120:C120"/>
    <mergeCell ref="A124:K124"/>
    <mergeCell ref="A121:K121"/>
    <mergeCell ref="B311:C311"/>
    <mergeCell ref="B247:C247"/>
    <mergeCell ref="B248:C248"/>
    <mergeCell ref="B249:C249"/>
    <mergeCell ref="B257:C257"/>
    <mergeCell ref="B250:C250"/>
    <mergeCell ref="B251:C251"/>
    <mergeCell ref="B314:C314"/>
    <mergeCell ref="B131:C131"/>
    <mergeCell ref="B163:C163"/>
    <mergeCell ref="B139:C139"/>
    <mergeCell ref="A134:K134"/>
    <mergeCell ref="A140:K140"/>
    <mergeCell ref="A176:K176"/>
    <mergeCell ref="B225:C225"/>
    <mergeCell ref="B223:C223"/>
    <mergeCell ref="B246:C246"/>
    <mergeCell ref="B352:C352"/>
    <mergeCell ref="B353:C353"/>
    <mergeCell ref="B312:C312"/>
    <mergeCell ref="B346:C346"/>
    <mergeCell ref="B317:C317"/>
    <mergeCell ref="B327:C327"/>
    <mergeCell ref="B334:C334"/>
    <mergeCell ref="B335:C335"/>
    <mergeCell ref="B337:C337"/>
    <mergeCell ref="B339:C339"/>
    <mergeCell ref="B100:C100"/>
    <mergeCell ref="B105:C105"/>
    <mergeCell ref="B104:C104"/>
    <mergeCell ref="A103:K103"/>
    <mergeCell ref="B102:C102"/>
    <mergeCell ref="B106:C106"/>
    <mergeCell ref="B107:C107"/>
    <mergeCell ref="I5:K5"/>
    <mergeCell ref="B37:C37"/>
    <mergeCell ref="B17:C17"/>
    <mergeCell ref="E5:E6"/>
    <mergeCell ref="A22:K22"/>
    <mergeCell ref="B30:C30"/>
    <mergeCell ref="B36:C36"/>
    <mergeCell ref="B14:C14"/>
    <mergeCell ref="B21:C21"/>
    <mergeCell ref="B28:C28"/>
    <mergeCell ref="B98:C98"/>
    <mergeCell ref="B122:C122"/>
    <mergeCell ref="B51:C51"/>
    <mergeCell ref="B76:C76"/>
    <mergeCell ref="B80:C80"/>
    <mergeCell ref="B95:C95"/>
    <mergeCell ref="B63:C63"/>
    <mergeCell ref="B81:C81"/>
    <mergeCell ref="B72:C72"/>
    <mergeCell ref="B61:C61"/>
    <mergeCell ref="B50:C50"/>
    <mergeCell ref="B54:C54"/>
    <mergeCell ref="B56:C56"/>
    <mergeCell ref="B52:C52"/>
    <mergeCell ref="B53:C53"/>
    <mergeCell ref="B59:C59"/>
    <mergeCell ref="B55:C55"/>
    <mergeCell ref="B57:C57"/>
    <mergeCell ref="B58:C58"/>
    <mergeCell ref="B48:C48"/>
    <mergeCell ref="B34:C34"/>
    <mergeCell ref="B40:C40"/>
    <mergeCell ref="A39:IV39"/>
    <mergeCell ref="B46:C46"/>
    <mergeCell ref="A35:K35"/>
    <mergeCell ref="B75:C75"/>
    <mergeCell ref="B73:C73"/>
    <mergeCell ref="B82:C82"/>
    <mergeCell ref="B18:C18"/>
    <mergeCell ref="B19:C19"/>
    <mergeCell ref="B20:C20"/>
    <mergeCell ref="B32:C32"/>
    <mergeCell ref="B23:C23"/>
    <mergeCell ref="B24:C24"/>
    <mergeCell ref="B26:C26"/>
    <mergeCell ref="B25:C25"/>
    <mergeCell ref="B33:C33"/>
    <mergeCell ref="B38:C38"/>
    <mergeCell ref="B47:C47"/>
    <mergeCell ref="B42:C42"/>
    <mergeCell ref="B31:C31"/>
    <mergeCell ref="B41:C41"/>
    <mergeCell ref="B43:C43"/>
    <mergeCell ref="A44:K44"/>
    <mergeCell ref="B45:C45"/>
    <mergeCell ref="B69:C69"/>
    <mergeCell ref="B70:C70"/>
    <mergeCell ref="B60:C60"/>
    <mergeCell ref="B65:C65"/>
    <mergeCell ref="B66:C66"/>
    <mergeCell ref="B67:C67"/>
    <mergeCell ref="B64:C64"/>
    <mergeCell ref="A62:K62"/>
    <mergeCell ref="B68:C68"/>
    <mergeCell ref="B296:C296"/>
    <mergeCell ref="B297:C297"/>
    <mergeCell ref="B298:C298"/>
    <mergeCell ref="B272:C272"/>
    <mergeCell ref="B273:C273"/>
    <mergeCell ref="B274:C274"/>
    <mergeCell ref="B275:C275"/>
    <mergeCell ref="B276:C276"/>
    <mergeCell ref="B277:C277"/>
    <mergeCell ref="B278:C278"/>
    <mergeCell ref="B299:C299"/>
    <mergeCell ref="A245:K245"/>
    <mergeCell ref="A265:K265"/>
    <mergeCell ref="B266:C266"/>
    <mergeCell ref="B267:C267"/>
    <mergeCell ref="B262:C262"/>
    <mergeCell ref="B263:C263"/>
    <mergeCell ref="B264:C264"/>
    <mergeCell ref="B254:C254"/>
    <mergeCell ref="B255:C255"/>
    <mergeCell ref="B256:C256"/>
    <mergeCell ref="B269:C269"/>
    <mergeCell ref="B270:C270"/>
    <mergeCell ref="B271:C271"/>
    <mergeCell ref="B261:C261"/>
    <mergeCell ref="B279:C279"/>
    <mergeCell ref="B280:C280"/>
    <mergeCell ref="B287:C287"/>
    <mergeCell ref="B285:C285"/>
    <mergeCell ref="B286:C286"/>
    <mergeCell ref="B281:C281"/>
    <mergeCell ref="B282:C282"/>
    <mergeCell ref="B283:C283"/>
    <mergeCell ref="B284:C284"/>
    <mergeCell ref="B341:C341"/>
    <mergeCell ref="A3:K3"/>
    <mergeCell ref="B289:C289"/>
    <mergeCell ref="B295:C295"/>
    <mergeCell ref="B290:C290"/>
    <mergeCell ref="B291:C291"/>
    <mergeCell ref="B292:C292"/>
    <mergeCell ref="B293:C293"/>
    <mergeCell ref="B294:C294"/>
    <mergeCell ref="B288:C288"/>
  </mergeCells>
  <printOptions horizontalCentered="1"/>
  <pageMargins left="0.5118110236220472" right="0.4724409448818898" top="0.4724409448818898" bottom="0.7480314960629921" header="0.4330708661417323" footer="0.2755905511811024"/>
  <pageSetup horizontalDpi="300" verticalDpi="300" orientation="landscape" paperSize="9" scale="97" r:id="rId1"/>
  <headerFooter alignWithMargins="0">
    <oddFooter xml:space="preserve">&amp;LTRIBUNAL REGIONAL ELEITORAL TRE–SC / REFORMA ANEXO  - FLORIANÓPOLIS – SC                       NOVEMBRO/2006         &amp;P                                </oddFooter>
  </headerFooter>
  <rowBreaks count="15" manualBreakCount="15">
    <brk id="22" max="10" man="1"/>
    <brk id="44" max="10" man="1"/>
    <brk id="71" max="10" man="1"/>
    <brk id="96" max="10" man="1"/>
    <brk id="124" max="10" man="1"/>
    <brk id="146" max="10" man="1"/>
    <brk id="168" max="10" man="1"/>
    <brk id="190" max="10" man="1"/>
    <brk id="207" max="10" man="1"/>
    <brk id="228" max="10" man="1"/>
    <brk id="250" max="10" man="1"/>
    <brk id="270" max="10" man="1"/>
    <brk id="291" max="10" man="1"/>
    <brk id="313" max="10" man="1"/>
    <brk id="3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do Brasil</dc:creator>
  <cp:keywords/>
  <dc:description/>
  <cp:lastModifiedBy>Giovanni Turazzi</cp:lastModifiedBy>
  <cp:lastPrinted>2007-06-27T17:11:54Z</cp:lastPrinted>
  <dcterms:created xsi:type="dcterms:W3CDTF">2003-02-14T16:49:23Z</dcterms:created>
  <dcterms:modified xsi:type="dcterms:W3CDTF">2007-07-19T17:59:21Z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